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D5A10024-2959-4348-92C9-0535733B9D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olog1" sheetId="16923" r:id="rId1"/>
    <sheet name="Tabell" sheetId="16922" r:id="rId2"/>
    <sheet name="ESRI_MAPINFO_SHEET" sheetId="16924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6" i="16922" l="1"/>
  <c r="S56" i="16922"/>
  <c r="T56" i="16922"/>
  <c r="U56" i="16922"/>
  <c r="V56" i="16922"/>
  <c r="W56" i="16922"/>
  <c r="AB56" i="16922"/>
  <c r="R55" i="16922"/>
  <c r="S55" i="16922"/>
  <c r="T55" i="16922"/>
  <c r="U55" i="16922"/>
  <c r="V55" i="16922"/>
  <c r="W55" i="16922"/>
  <c r="AB55" i="16922"/>
  <c r="R54" i="16922"/>
  <c r="S54" i="16922"/>
  <c r="T54" i="16922"/>
  <c r="U54" i="16922"/>
  <c r="W54" i="16922"/>
  <c r="AB54" i="16922"/>
  <c r="R53" i="16922"/>
  <c r="V53" i="16922" s="1"/>
  <c r="S53" i="16922"/>
  <c r="T53" i="16922"/>
  <c r="U53" i="16922"/>
  <c r="W53" i="16922"/>
  <c r="AB53" i="16922"/>
  <c r="R52" i="16922"/>
  <c r="S52" i="16922"/>
  <c r="T52" i="16922"/>
  <c r="U52" i="16922"/>
  <c r="V52" i="16922"/>
  <c r="W52" i="16922"/>
  <c r="AB52" i="16922"/>
  <c r="V54" i="16922" l="1"/>
  <c r="R51" i="16922"/>
  <c r="S51" i="16922"/>
  <c r="V51" i="16922" s="1"/>
  <c r="T51" i="16922"/>
  <c r="U51" i="16922"/>
  <c r="W51" i="16922"/>
  <c r="AB51" i="16922"/>
  <c r="R50" i="16922" l="1"/>
  <c r="S50" i="16922"/>
  <c r="T50" i="16922"/>
  <c r="U50" i="16922"/>
  <c r="W50" i="16922"/>
  <c r="AB50" i="16922"/>
  <c r="V50" i="16922" l="1"/>
  <c r="R49" i="16922"/>
  <c r="S49" i="16922"/>
  <c r="T49" i="16922"/>
  <c r="U49" i="16922"/>
  <c r="W49" i="16922"/>
  <c r="AB49" i="16922"/>
  <c r="V49" i="16922" l="1"/>
  <c r="R48" i="16922"/>
  <c r="S48" i="16922"/>
  <c r="T48" i="16922"/>
  <c r="U48" i="16922"/>
  <c r="W48" i="16922"/>
  <c r="AB48" i="16922"/>
  <c r="V48" i="16922" l="1"/>
  <c r="R47" i="16922"/>
  <c r="S47" i="16922"/>
  <c r="T47" i="16922"/>
  <c r="U47" i="16922"/>
  <c r="W47" i="16922"/>
  <c r="AB47" i="16922"/>
  <c r="V47" i="16922" l="1"/>
  <c r="R46" i="16922"/>
  <c r="S46" i="16922"/>
  <c r="T46" i="16922"/>
  <c r="U46" i="16922"/>
  <c r="W46" i="16922"/>
  <c r="AB46" i="16922"/>
  <c r="V46" i="16922" l="1"/>
  <c r="R45" i="16922"/>
  <c r="S45" i="16922"/>
  <c r="T45" i="16922"/>
  <c r="U45" i="16922"/>
  <c r="W45" i="16922"/>
  <c r="AB45" i="16922"/>
  <c r="V45" i="16922" l="1"/>
  <c r="AB44" i="16922"/>
  <c r="W44" i="16922"/>
  <c r="U44" i="16922"/>
  <c r="T44" i="16922"/>
  <c r="S44" i="16922"/>
  <c r="R44" i="16922"/>
  <c r="AB43" i="16922"/>
  <c r="W43" i="16922"/>
  <c r="U43" i="16922"/>
  <c r="T43" i="16922"/>
  <c r="S43" i="16922"/>
  <c r="R43" i="16922"/>
  <c r="AB42" i="16922"/>
  <c r="W42" i="16922"/>
  <c r="U42" i="16922"/>
  <c r="T42" i="16922"/>
  <c r="S42" i="16922"/>
  <c r="R42" i="16922"/>
  <c r="AB41" i="16922"/>
  <c r="W41" i="16922"/>
  <c r="U41" i="16922"/>
  <c r="T41" i="16922"/>
  <c r="S41" i="16922"/>
  <c r="R41" i="16922"/>
  <c r="AB40" i="16922"/>
  <c r="W40" i="16922"/>
  <c r="U40" i="16922"/>
  <c r="T40" i="16922"/>
  <c r="S40" i="16922"/>
  <c r="R40" i="16922"/>
  <c r="AB39" i="16922"/>
  <c r="W39" i="16922"/>
  <c r="U39" i="16922"/>
  <c r="T39" i="16922"/>
  <c r="S39" i="16922"/>
  <c r="R39" i="16922"/>
  <c r="AB38" i="16922"/>
  <c r="W38" i="16922"/>
  <c r="U38" i="16922"/>
  <c r="T38" i="16922"/>
  <c r="S38" i="16922"/>
  <c r="R38" i="16922"/>
  <c r="AB37" i="16922"/>
  <c r="W37" i="16922"/>
  <c r="U37" i="16922"/>
  <c r="T37" i="16922"/>
  <c r="S37" i="16922"/>
  <c r="R37" i="16922"/>
  <c r="AB36" i="16922"/>
  <c r="W36" i="16922"/>
  <c r="U36" i="16922"/>
  <c r="T36" i="16922"/>
  <c r="S36" i="16922"/>
  <c r="R36" i="16922"/>
  <c r="AB35" i="16922"/>
  <c r="W35" i="16922"/>
  <c r="U35" i="16922"/>
  <c r="T35" i="16922"/>
  <c r="S35" i="16922"/>
  <c r="R35" i="16922"/>
  <c r="AB34" i="16922"/>
  <c r="W34" i="16922"/>
  <c r="U34" i="16922"/>
  <c r="T34" i="16922"/>
  <c r="S34" i="16922"/>
  <c r="R34" i="16922"/>
  <c r="AB33" i="16922"/>
  <c r="W33" i="16922"/>
  <c r="U33" i="16922"/>
  <c r="T33" i="16922"/>
  <c r="S33" i="16922"/>
  <c r="R33" i="16922"/>
  <c r="AB32" i="16922"/>
  <c r="W32" i="16922"/>
  <c r="U32" i="16922"/>
  <c r="T32" i="16922"/>
  <c r="S32" i="16922"/>
  <c r="R32" i="16922"/>
  <c r="AB31" i="16922"/>
  <c r="W31" i="16922"/>
  <c r="U31" i="16922"/>
  <c r="T31" i="16922"/>
  <c r="S31" i="16922"/>
  <c r="R31" i="16922"/>
  <c r="AB30" i="16922"/>
  <c r="W30" i="16922"/>
  <c r="U30" i="16922"/>
  <c r="T30" i="16922"/>
  <c r="S30" i="16922"/>
  <c r="R30" i="16922"/>
  <c r="AB29" i="16922"/>
  <c r="W29" i="16922"/>
  <c r="U29" i="16922"/>
  <c r="T29" i="16922"/>
  <c r="S29" i="16922"/>
  <c r="R29" i="16922"/>
  <c r="AB28" i="16922"/>
  <c r="W28" i="16922"/>
  <c r="U28" i="16922"/>
  <c r="T28" i="16922"/>
  <c r="S28" i="16922"/>
  <c r="R28" i="16922"/>
  <c r="AB27" i="16922"/>
  <c r="W27" i="16922"/>
  <c r="U27" i="16922"/>
  <c r="T27" i="16922"/>
  <c r="S27" i="16922"/>
  <c r="R27" i="16922"/>
  <c r="AB26" i="16922"/>
  <c r="W26" i="16922"/>
  <c r="U26" i="16922"/>
  <c r="T26" i="16922"/>
  <c r="S26" i="16922"/>
  <c r="R26" i="16922"/>
  <c r="AB25" i="16922"/>
  <c r="W25" i="16922"/>
  <c r="U25" i="16922"/>
  <c r="T25" i="16922"/>
  <c r="S25" i="16922"/>
  <c r="R25" i="16922"/>
  <c r="AB24" i="16922"/>
  <c r="W24" i="16922"/>
  <c r="U24" i="16922"/>
  <c r="T24" i="16922"/>
  <c r="S24" i="16922"/>
  <c r="R24" i="16922"/>
  <c r="AB23" i="16922"/>
  <c r="W23" i="16922"/>
  <c r="U23" i="16922"/>
  <c r="T23" i="16922"/>
  <c r="S23" i="16922"/>
  <c r="R23" i="16922"/>
  <c r="AB22" i="16922"/>
  <c r="W22" i="16922"/>
  <c r="U22" i="16922"/>
  <c r="T22" i="16922"/>
  <c r="S22" i="16922"/>
  <c r="R22" i="16922"/>
  <c r="AB21" i="16922"/>
  <c r="W21" i="16922"/>
  <c r="U21" i="16922"/>
  <c r="T21" i="16922"/>
  <c r="S21" i="16922"/>
  <c r="R21" i="16922"/>
  <c r="AB20" i="16922"/>
  <c r="W20" i="16922"/>
  <c r="U20" i="16922"/>
  <c r="T20" i="16922"/>
  <c r="S20" i="16922"/>
  <c r="R20" i="16922"/>
  <c r="AB19" i="16922"/>
  <c r="W19" i="16922"/>
  <c r="U19" i="16922"/>
  <c r="T19" i="16922"/>
  <c r="S19" i="16922"/>
  <c r="R19" i="16922"/>
  <c r="AB18" i="16922"/>
  <c r="W18" i="16922"/>
  <c r="U18" i="16922"/>
  <c r="T18" i="16922"/>
  <c r="S18" i="16922"/>
  <c r="R18" i="16922"/>
  <c r="AB17" i="16922"/>
  <c r="W17" i="16922"/>
  <c r="U17" i="16922"/>
  <c r="T17" i="16922"/>
  <c r="S17" i="16922"/>
  <c r="R17" i="16922"/>
  <c r="AB16" i="16922"/>
  <c r="W16" i="16922"/>
  <c r="U16" i="16922"/>
  <c r="T16" i="16922"/>
  <c r="S16" i="16922"/>
  <c r="R16" i="16922"/>
  <c r="AB15" i="16922"/>
  <c r="W15" i="16922"/>
  <c r="U15" i="16922"/>
  <c r="T15" i="16922"/>
  <c r="S15" i="16922"/>
  <c r="R15" i="16922"/>
  <c r="AB14" i="16922"/>
  <c r="W14" i="16922"/>
  <c r="U14" i="16922"/>
  <c r="T14" i="16922"/>
  <c r="S14" i="16922"/>
  <c r="R14" i="16922"/>
  <c r="AB13" i="16922"/>
  <c r="W13" i="16922"/>
  <c r="U13" i="16922"/>
  <c r="T13" i="16922"/>
  <c r="S13" i="16922"/>
  <c r="R13" i="16922"/>
  <c r="AB12" i="16922"/>
  <c r="W12" i="16922"/>
  <c r="U12" i="16922"/>
  <c r="T12" i="16922"/>
  <c r="S12" i="16922"/>
  <c r="R12" i="16922"/>
  <c r="AB11" i="16922"/>
  <c r="W11" i="16922"/>
  <c r="U11" i="16922"/>
  <c r="T11" i="16922"/>
  <c r="S11" i="16922"/>
  <c r="R11" i="16922"/>
  <c r="AB10" i="16922"/>
  <c r="W10" i="16922"/>
  <c r="U10" i="16922"/>
  <c r="T10" i="16922"/>
  <c r="S10" i="16922"/>
  <c r="R10" i="16922"/>
  <c r="AB9" i="16922"/>
  <c r="W9" i="16922"/>
  <c r="U9" i="16922"/>
  <c r="T9" i="16922"/>
  <c r="S9" i="16922"/>
  <c r="R9" i="16922"/>
  <c r="AB8" i="16922"/>
  <c r="W8" i="16922"/>
  <c r="U8" i="16922"/>
  <c r="T8" i="16922"/>
  <c r="S8" i="16922"/>
  <c r="R8" i="16922"/>
  <c r="AB7" i="16922"/>
  <c r="W7" i="16922"/>
  <c r="U7" i="16922"/>
  <c r="T7" i="16922"/>
  <c r="S7" i="16922"/>
  <c r="R7" i="16922"/>
  <c r="AB6" i="16922"/>
  <c r="W6" i="16922"/>
  <c r="U6" i="16922"/>
  <c r="T6" i="16922"/>
  <c r="S6" i="16922"/>
  <c r="R6" i="16922"/>
  <c r="AB5" i="16922"/>
  <c r="W5" i="16922"/>
  <c r="U5" i="16922"/>
  <c r="T5" i="16922"/>
  <c r="S5" i="16922"/>
  <c r="R5" i="16922"/>
  <c r="AB4" i="16922"/>
  <c r="W4" i="16922"/>
  <c r="U4" i="16922"/>
  <c r="T4" i="16922"/>
  <c r="S4" i="16922"/>
  <c r="R4" i="16922"/>
  <c r="A4" i="16922"/>
  <c r="AB3" i="16922"/>
  <c r="W3" i="16922"/>
  <c r="U3" i="16922"/>
  <c r="T3" i="16922"/>
  <c r="S3" i="16922"/>
  <c r="R3" i="16922"/>
  <c r="AD56" i="16922" l="1"/>
  <c r="Y56" i="16922"/>
  <c r="AA56" i="16922"/>
  <c r="AF56" i="16922"/>
  <c r="AE56" i="16922"/>
  <c r="Z56" i="16922"/>
  <c r="AC56" i="16922"/>
  <c r="X56" i="16922"/>
  <c r="X55" i="16922"/>
  <c r="AC55" i="16922"/>
  <c r="Y55" i="16922"/>
  <c r="AD55" i="16922"/>
  <c r="Z55" i="16922"/>
  <c r="AE55" i="16922"/>
  <c r="AA55" i="16922"/>
  <c r="AF55" i="16922"/>
  <c r="Z54" i="16922"/>
  <c r="AE54" i="16922"/>
  <c r="Y54" i="16922"/>
  <c r="AD54" i="16922"/>
  <c r="AF54" i="16922"/>
  <c r="AA54" i="16922"/>
  <c r="X54" i="16922"/>
  <c r="AC54" i="16922"/>
  <c r="AC53" i="16922"/>
  <c r="X53" i="16922"/>
  <c r="Y53" i="16922"/>
  <c r="AD53" i="16922"/>
  <c r="Z53" i="16922"/>
  <c r="AE53" i="16922"/>
  <c r="AA53" i="16922"/>
  <c r="AF53" i="16922"/>
  <c r="Y52" i="16922"/>
  <c r="AD52" i="16922"/>
  <c r="V41" i="16922"/>
  <c r="Z52" i="16922"/>
  <c r="AE52" i="16922"/>
  <c r="AA52" i="16922"/>
  <c r="AF52" i="16922"/>
  <c r="X52" i="16922"/>
  <c r="AC52" i="16922"/>
  <c r="AC51" i="16922"/>
  <c r="X51" i="16922"/>
  <c r="AD51" i="16922"/>
  <c r="Y51" i="16922"/>
  <c r="AF51" i="16922"/>
  <c r="AA51" i="16922"/>
  <c r="V14" i="16922"/>
  <c r="V38" i="16922"/>
  <c r="V42" i="16922"/>
  <c r="AE51" i="16922"/>
  <c r="Z51" i="16922"/>
  <c r="AC50" i="16922"/>
  <c r="X50" i="16922"/>
  <c r="AD50" i="16922"/>
  <c r="Y50" i="16922"/>
  <c r="AE50" i="16922"/>
  <c r="Z50" i="16922"/>
  <c r="AF50" i="16922"/>
  <c r="AA50" i="16922"/>
  <c r="X49" i="16922"/>
  <c r="AC49" i="16922"/>
  <c r="Y49" i="16922"/>
  <c r="AD49" i="16922"/>
  <c r="V15" i="16922"/>
  <c r="Z49" i="16922"/>
  <c r="AE49" i="16922"/>
  <c r="AF49" i="16922"/>
  <c r="AA49" i="16922"/>
  <c r="AC48" i="16922"/>
  <c r="X48" i="16922"/>
  <c r="AE48" i="16922"/>
  <c r="Z48" i="16922"/>
  <c r="AF48" i="16922"/>
  <c r="AA48" i="16922"/>
  <c r="AD48" i="16922"/>
  <c r="Y48" i="16922"/>
  <c r="AC47" i="16922"/>
  <c r="X47" i="16922"/>
  <c r="AD47" i="16922"/>
  <c r="Y47" i="16922"/>
  <c r="AA5" i="16922"/>
  <c r="AF14" i="16922"/>
  <c r="AE47" i="16922"/>
  <c r="Z47" i="16922"/>
  <c r="AF4" i="16922"/>
  <c r="X16" i="16922"/>
  <c r="V32" i="16922"/>
  <c r="V40" i="16922"/>
  <c r="V44" i="16922"/>
  <c r="X7" i="16922"/>
  <c r="X4" i="16922"/>
  <c r="AF16" i="16922"/>
  <c r="AF47" i="16922"/>
  <c r="AA47" i="16922"/>
  <c r="X5" i="16922"/>
  <c r="AC10" i="16922"/>
  <c r="Y6" i="16922"/>
  <c r="V4" i="16922"/>
  <c r="Y5" i="16922"/>
  <c r="AE46" i="16922"/>
  <c r="Z46" i="16922"/>
  <c r="AF32" i="16922"/>
  <c r="AF46" i="16922"/>
  <c r="AA46" i="16922"/>
  <c r="AF3" i="16922"/>
  <c r="X6" i="16922"/>
  <c r="V10" i="16922"/>
  <c r="X19" i="16922"/>
  <c r="V39" i="16922"/>
  <c r="V43" i="16922"/>
  <c r="AF9" i="16922"/>
  <c r="AA8" i="16922"/>
  <c r="AA24" i="16922"/>
  <c r="X3" i="16922"/>
  <c r="AC46" i="16922"/>
  <c r="X46" i="16922"/>
  <c r="X22" i="16922"/>
  <c r="X26" i="16922"/>
  <c r="Y3" i="16922"/>
  <c r="AD46" i="16922"/>
  <c r="Y46" i="16922"/>
  <c r="V13" i="16922"/>
  <c r="AD18" i="16922"/>
  <c r="AD34" i="16922"/>
  <c r="AE45" i="16922"/>
  <c r="Z45" i="16922"/>
  <c r="Z6" i="16922"/>
  <c r="AC4" i="16922"/>
  <c r="AC9" i="16922"/>
  <c r="AF13" i="16922"/>
  <c r="AD11" i="16922"/>
  <c r="X35" i="16922"/>
  <c r="Y4" i="16922"/>
  <c r="Y7" i="16922"/>
  <c r="AA6" i="16922"/>
  <c r="AF7" i="16922"/>
  <c r="Z4" i="16922"/>
  <c r="V5" i="16922"/>
  <c r="AC5" i="16922"/>
  <c r="V9" i="16922"/>
  <c r="AD10" i="16922"/>
  <c r="AD6" i="16922"/>
  <c r="A5" i="16922"/>
  <c r="A6" i="16922" s="1"/>
  <c r="A7" i="16922" s="1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1" i="16922" s="1"/>
  <c r="A32" i="16922" s="1"/>
  <c r="A33" i="16922" s="1"/>
  <c r="A34" i="16922" s="1"/>
  <c r="A35" i="16922" s="1"/>
  <c r="A36" i="16922" s="1"/>
  <c r="A37" i="16922" s="1"/>
  <c r="A38" i="16922" s="1"/>
  <c r="A39" i="16922" s="1"/>
  <c r="A40" i="16922" s="1"/>
  <c r="A41" i="16922" s="1"/>
  <c r="A42" i="16922" s="1"/>
  <c r="A43" i="16922" s="1"/>
  <c r="A44" i="16922" s="1"/>
  <c r="A45" i="16922" s="1"/>
  <c r="A46" i="16922" s="1"/>
  <c r="A47" i="16922" s="1"/>
  <c r="A48" i="16922" s="1"/>
  <c r="A49" i="16922" s="1"/>
  <c r="A50" i="16922" s="1"/>
  <c r="A51" i="16922" s="1"/>
  <c r="A52" i="16922" s="1"/>
  <c r="A53" i="16922" s="1"/>
  <c r="A54" i="16922" s="1"/>
  <c r="A55" i="16922" s="1"/>
  <c r="A56" i="16922" s="1"/>
  <c r="AA4" i="16922"/>
  <c r="AF5" i="16922"/>
  <c r="AA12" i="16922"/>
  <c r="AD45" i="16922"/>
  <c r="Y45" i="16922"/>
  <c r="AD3" i="16922"/>
  <c r="AD30" i="16922"/>
  <c r="AF45" i="16922"/>
  <c r="AA45" i="16922"/>
  <c r="AD5" i="16922"/>
  <c r="X30" i="16922"/>
  <c r="AC45" i="16922"/>
  <c r="X45" i="16922"/>
  <c r="AC3" i="16922"/>
  <c r="Z5" i="16922"/>
  <c r="V6" i="16922"/>
  <c r="AC6" i="16922"/>
  <c r="AF15" i="16922"/>
  <c r="X23" i="16922"/>
  <c r="V28" i="16922"/>
  <c r="Z9" i="16922"/>
  <c r="Z8" i="16922"/>
  <c r="AE35" i="16922"/>
  <c r="Z35" i="16922"/>
  <c r="AE31" i="16922"/>
  <c r="Z31" i="16922"/>
  <c r="AE27" i="16922"/>
  <c r="Z27" i="16922"/>
  <c r="AE23" i="16922"/>
  <c r="Z23" i="16922"/>
  <c r="AE19" i="16922"/>
  <c r="Z19" i="16922"/>
  <c r="Z7" i="16922"/>
  <c r="AE11" i="16922"/>
  <c r="Z12" i="16922"/>
  <c r="AE13" i="16922"/>
  <c r="AE17" i="16922"/>
  <c r="AE30" i="16922"/>
  <c r="Z30" i="16922"/>
  <c r="AA44" i="16922"/>
  <c r="AA43" i="16922"/>
  <c r="AF44" i="16922"/>
  <c r="AF43" i="16922"/>
  <c r="AF42" i="16922"/>
  <c r="AF40" i="16922"/>
  <c r="AF38" i="16922"/>
  <c r="AF35" i="16922"/>
  <c r="AA35" i="16922"/>
  <c r="AF31" i="16922"/>
  <c r="AA31" i="16922"/>
  <c r="AF27" i="16922"/>
  <c r="AA27" i="16922"/>
  <c r="AF23" i="16922"/>
  <c r="AA23" i="16922"/>
  <c r="AF19" i="16922"/>
  <c r="AA19" i="16922"/>
  <c r="AA41" i="16922"/>
  <c r="AA39" i="16922"/>
  <c r="AF34" i="16922"/>
  <c r="AA34" i="16922"/>
  <c r="AF30" i="16922"/>
  <c r="AA30" i="16922"/>
  <c r="AF26" i="16922"/>
  <c r="AA26" i="16922"/>
  <c r="AF22" i="16922"/>
  <c r="AA22" i="16922"/>
  <c r="AF18" i="16922"/>
  <c r="AA18" i="16922"/>
  <c r="AF41" i="16922"/>
  <c r="AF39" i="16922"/>
  <c r="AF37" i="16922"/>
  <c r="AA37" i="16922"/>
  <c r="AF33" i="16922"/>
  <c r="AA33" i="16922"/>
  <c r="AF29" i="16922"/>
  <c r="AA29" i="16922"/>
  <c r="AF25" i="16922"/>
  <c r="AA25" i="16922"/>
  <c r="AF21" i="16922"/>
  <c r="AA21" i="16922"/>
  <c r="AF17" i="16922"/>
  <c r="AA17" i="16922"/>
  <c r="V7" i="16922"/>
  <c r="AF8" i="16922"/>
  <c r="Y10" i="16922"/>
  <c r="Z11" i="16922"/>
  <c r="AA11" i="16922"/>
  <c r="AE20" i="16922"/>
  <c r="Z21" i="16922"/>
  <c r="Y23" i="16922"/>
  <c r="AD23" i="16922"/>
  <c r="AE26" i="16922"/>
  <c r="Z26" i="16922"/>
  <c r="AE29" i="16922"/>
  <c r="AE36" i="16922"/>
  <c r="Z37" i="16922"/>
  <c r="AE39" i="16922"/>
  <c r="AD36" i="16922"/>
  <c r="AD32" i="16922"/>
  <c r="AD28" i="16922"/>
  <c r="AD24" i="16922"/>
  <c r="AD20" i="16922"/>
  <c r="AA3" i="16922"/>
  <c r="AE3" i="16922"/>
  <c r="AE4" i="16922"/>
  <c r="AE5" i="16922"/>
  <c r="AE6" i="16922"/>
  <c r="AC7" i="16922"/>
  <c r="AD8" i="16922"/>
  <c r="Y8" i="16922"/>
  <c r="AE8" i="16922"/>
  <c r="AA9" i="16922"/>
  <c r="AF10" i="16922"/>
  <c r="V11" i="16922"/>
  <c r="AC11" i="16922"/>
  <c r="AD12" i="16922"/>
  <c r="Y12" i="16922"/>
  <c r="AE12" i="16922"/>
  <c r="Z13" i="16922"/>
  <c r="Z14" i="16922"/>
  <c r="Z15" i="16922"/>
  <c r="AE16" i="16922"/>
  <c r="AE18" i="16922"/>
  <c r="Z18" i="16922"/>
  <c r="AC20" i="16922"/>
  <c r="X20" i="16922"/>
  <c r="V20" i="16922"/>
  <c r="AF20" i="16922"/>
  <c r="AE21" i="16922"/>
  <c r="AD22" i="16922"/>
  <c r="X27" i="16922"/>
  <c r="AE28" i="16922"/>
  <c r="AA28" i="16922"/>
  <c r="Z29" i="16922"/>
  <c r="Y31" i="16922"/>
  <c r="AD31" i="16922"/>
  <c r="AE34" i="16922"/>
  <c r="Z34" i="16922"/>
  <c r="AC36" i="16922"/>
  <c r="X36" i="16922"/>
  <c r="V36" i="16922"/>
  <c r="AF36" i="16922"/>
  <c r="AE37" i="16922"/>
  <c r="AA40" i="16922"/>
  <c r="AE41" i="16922"/>
  <c r="AE7" i="16922"/>
  <c r="Y11" i="16922"/>
  <c r="AE14" i="16922"/>
  <c r="AE15" i="16922"/>
  <c r="AE24" i="16922"/>
  <c r="Z25" i="16922"/>
  <c r="Y27" i="16922"/>
  <c r="AD27" i="16922"/>
  <c r="AC32" i="16922"/>
  <c r="X32" i="16922"/>
  <c r="AE33" i="16922"/>
  <c r="Z40" i="16922"/>
  <c r="AE40" i="16922"/>
  <c r="AF6" i="16922"/>
  <c r="AA7" i="16922"/>
  <c r="AE10" i="16922"/>
  <c r="AF12" i="16922"/>
  <c r="AA20" i="16922"/>
  <c r="AC28" i="16922"/>
  <c r="X28" i="16922"/>
  <c r="AF28" i="16922"/>
  <c r="AA36" i="16922"/>
  <c r="AA38" i="16922"/>
  <c r="AA42" i="16922"/>
  <c r="X42" i="16922"/>
  <c r="X40" i="16922"/>
  <c r="X38" i="16922"/>
  <c r="X37" i="16922"/>
  <c r="X33" i="16922"/>
  <c r="X29" i="16922"/>
  <c r="X25" i="16922"/>
  <c r="X21" i="16922"/>
  <c r="X17" i="16922"/>
  <c r="AC15" i="16922"/>
  <c r="AC14" i="16922"/>
  <c r="AC13" i="16922"/>
  <c r="X44" i="16922"/>
  <c r="X43" i="16922"/>
  <c r="X41" i="16922"/>
  <c r="X39" i="16922"/>
  <c r="V3" i="16922"/>
  <c r="Z3" i="16922"/>
  <c r="AD4" i="16922"/>
  <c r="AD7" i="16922"/>
  <c r="V8" i="16922"/>
  <c r="AC8" i="16922"/>
  <c r="AD9" i="16922"/>
  <c r="Y9" i="16922"/>
  <c r="AE9" i="16922"/>
  <c r="Z10" i="16922"/>
  <c r="AA10" i="16922"/>
  <c r="AF11" i="16922"/>
  <c r="V12" i="16922"/>
  <c r="AC12" i="16922"/>
  <c r="AD13" i="16922"/>
  <c r="Y13" i="16922"/>
  <c r="AA13" i="16922"/>
  <c r="AD14" i="16922"/>
  <c r="Y14" i="16922"/>
  <c r="AA14" i="16922"/>
  <c r="AD15" i="16922"/>
  <c r="Y15" i="16922"/>
  <c r="AA15" i="16922"/>
  <c r="AD16" i="16922"/>
  <c r="Y16" i="16922"/>
  <c r="AA16" i="16922"/>
  <c r="Z17" i="16922"/>
  <c r="X18" i="16922"/>
  <c r="Y19" i="16922"/>
  <c r="AD19" i="16922"/>
  <c r="AE22" i="16922"/>
  <c r="Z22" i="16922"/>
  <c r="AC24" i="16922"/>
  <c r="X24" i="16922"/>
  <c r="V24" i="16922"/>
  <c r="AF24" i="16922"/>
  <c r="AE25" i="16922"/>
  <c r="AD26" i="16922"/>
  <c r="X31" i="16922"/>
  <c r="AE32" i="16922"/>
  <c r="AA32" i="16922"/>
  <c r="Z33" i="16922"/>
  <c r="X34" i="16922"/>
  <c r="Y35" i="16922"/>
  <c r="AD35" i="16922"/>
  <c r="Z38" i="16922"/>
  <c r="AE38" i="16922"/>
  <c r="Z42" i="16922"/>
  <c r="AE42" i="16922"/>
  <c r="X8" i="16922"/>
  <c r="X9" i="16922"/>
  <c r="X10" i="16922"/>
  <c r="X11" i="16922"/>
  <c r="X12" i="16922"/>
  <c r="X13" i="16922"/>
  <c r="X14" i="16922"/>
  <c r="X15" i="16922"/>
  <c r="AC17" i="16922"/>
  <c r="V17" i="16922"/>
  <c r="Y20" i="16922"/>
  <c r="AC21" i="16922"/>
  <c r="V21" i="16922"/>
  <c r="Y24" i="16922"/>
  <c r="AC25" i="16922"/>
  <c r="V25" i="16922"/>
  <c r="Y28" i="16922"/>
  <c r="AC29" i="16922"/>
  <c r="V29" i="16922"/>
  <c r="Y32" i="16922"/>
  <c r="AC33" i="16922"/>
  <c r="V33" i="16922"/>
  <c r="Y36" i="16922"/>
  <c r="AC37" i="16922"/>
  <c r="V37" i="16922"/>
  <c r="AD39" i="16922"/>
  <c r="Y39" i="16922"/>
  <c r="AD41" i="16922"/>
  <c r="Y41" i="16922"/>
  <c r="AD43" i="16922"/>
  <c r="AD44" i="16922"/>
  <c r="Y17" i="16922"/>
  <c r="AC18" i="16922"/>
  <c r="V18" i="16922"/>
  <c r="Y21" i="16922"/>
  <c r="AC22" i="16922"/>
  <c r="V22" i="16922"/>
  <c r="Y25" i="16922"/>
  <c r="AC26" i="16922"/>
  <c r="V26" i="16922"/>
  <c r="Y29" i="16922"/>
  <c r="AC30" i="16922"/>
  <c r="V30" i="16922"/>
  <c r="Y33" i="16922"/>
  <c r="AC34" i="16922"/>
  <c r="V34" i="16922"/>
  <c r="Y37" i="16922"/>
  <c r="Z39" i="16922"/>
  <c r="Z41" i="16922"/>
  <c r="AE43" i="16922"/>
  <c r="Z43" i="16922"/>
  <c r="AE44" i="16922"/>
  <c r="Z44" i="16922"/>
  <c r="AC16" i="16922"/>
  <c r="V16" i="16922"/>
  <c r="Z16" i="16922"/>
  <c r="AD17" i="16922"/>
  <c r="Y18" i="16922"/>
  <c r="AC19" i="16922"/>
  <c r="V19" i="16922"/>
  <c r="Z20" i="16922"/>
  <c r="AD21" i="16922"/>
  <c r="Y22" i="16922"/>
  <c r="AC23" i="16922"/>
  <c r="V23" i="16922"/>
  <c r="Z24" i="16922"/>
  <c r="AD25" i="16922"/>
  <c r="Y26" i="16922"/>
  <c r="AC27" i="16922"/>
  <c r="V27" i="16922"/>
  <c r="Z28" i="16922"/>
  <c r="AD29" i="16922"/>
  <c r="Y30" i="16922"/>
  <c r="AC31" i="16922"/>
  <c r="V31" i="16922"/>
  <c r="Z32" i="16922"/>
  <c r="AD33" i="16922"/>
  <c r="Y34" i="16922"/>
  <c r="AC35" i="16922"/>
  <c r="V35" i="16922"/>
  <c r="Z36" i="16922"/>
  <c r="AD37" i="16922"/>
  <c r="AD38" i="16922"/>
  <c r="Y38" i="16922"/>
  <c r="AD40" i="16922"/>
  <c r="Y40" i="16922"/>
  <c r="AD42" i="16922"/>
  <c r="Y42" i="16922"/>
  <c r="AC38" i="16922"/>
  <c r="AC39" i="16922"/>
  <c r="AC40" i="16922"/>
  <c r="AC41" i="16922"/>
  <c r="AC42" i="16922"/>
  <c r="Y43" i="16922"/>
  <c r="AC43" i="16922"/>
  <c r="Y44" i="16922"/>
  <c r="AC44" i="16922"/>
  <c r="A1" i="16922" l="1"/>
</calcChain>
</file>

<file path=xl/sharedStrings.xml><?xml version="1.0" encoding="utf-8"?>
<sst xmlns="http://schemas.openxmlformats.org/spreadsheetml/2006/main" count="33" uniqueCount="33">
  <si>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</si>
  <si>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</si>
  <si>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</si>
  <si>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</si>
  <si>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</si>
  <si>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</si>
  <si>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</si>
  <si>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</si>
  <si>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</si>
  <si>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</si>
  <si>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</si>
  <si>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</si>
  <si>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</si>
  <si>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</si>
  <si>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</si>
  <si>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</si>
  <si>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Skärgård</t>
  </si>
  <si>
    <t>Stadsnära landsbygd</t>
  </si>
  <si>
    <t>Kärnlandsbygd</t>
  </si>
  <si>
    <t>År</t>
  </si>
  <si>
    <t>Landsbygd</t>
  </si>
  <si>
    <t>ÅLAND</t>
  </si>
  <si>
    <t>Index_Mariehamn</t>
  </si>
  <si>
    <t>Index_Landsbygd</t>
  </si>
  <si>
    <t>Index_Skärgård</t>
  </si>
  <si>
    <t>Index_Stadsnära landsbygd</t>
  </si>
  <si>
    <t>Index_Kärnlandsbygd</t>
  </si>
  <si>
    <t>Index2_Mariehamn</t>
  </si>
  <si>
    <t>Index2_Landsbygd</t>
  </si>
  <si>
    <t>Index2_Skärgård</t>
  </si>
  <si>
    <t>Index2_Stadsnära landsbygd</t>
  </si>
  <si>
    <t>Index2_Kärnlandsbygd</t>
  </si>
  <si>
    <t>Källa: Statistisk årsbok för Åland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</si>
</sst>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1" fontId="3" fillId="0" borderId="0" xfId="0" applyNumberFormat="1" applyFont="1"/>
    <xf numFmtId="9" fontId="3" fillId="0" borderId="0" xfId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1" fontId="5" fillId="0" borderId="0" xfId="0" applyNumberFormat="1" applyFont="1"/>
    <xf numFmtId="9" fontId="5" fillId="0" borderId="0" xfId="1" applyFont="1"/>
    <xf numFmtId="0" fontId="6" fillId="0" borderId="0" xfId="0" applyFont="1"/>
    <xf numFmtId="3" fontId="6" fillId="0" borderId="0" xfId="0" applyNumberFormat="1" applyFont="1"/>
    <xf numFmtId="1" fontId="6" fillId="0" borderId="0" xfId="0" applyNumberFormat="1" applyFont="1"/>
    <xf numFmtId="9" fontId="6" fillId="0" borderId="0" xfId="1" applyFont="1"/>
  </cellXfs>
  <cellStyles count="2">
    <cellStyle name="Normal" xfId="0" builtinId="0"/>
    <cellStyle name="Pro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Tabell!$A$1</c:f>
          <c:strCache>
            <c:ptCount val="1"/>
            <c:pt idx="0">
              <c:v>Relativ förändring i befolkningen i olika regioner år 1970–2023</c:v>
            </c:pt>
          </c:strCache>
        </c:strRef>
      </c:tx>
      <c:layout>
        <c:manualLayout>
          <c:xMode val="edge"/>
          <c:yMode val="edge"/>
          <c:x val="0.26898984711260043"/>
          <c:y val="1.4174434853654893E-2"/>
        </c:manualLayout>
      </c:layout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9228920114162771E-2"/>
          <c:y val="9.6287401019656535E-2"/>
          <c:w val="0.89794810828431482"/>
          <c:h val="0.74825712962350299"/>
        </c:manualLayout>
      </c:layout>
      <c:lineChart>
        <c:grouping val="standard"/>
        <c:varyColors val="0"/>
        <c:ser>
          <c:idx val="0"/>
          <c:order val="0"/>
          <c:tx>
            <c:strRef>
              <c:f>Tabell!$Q$2</c:f>
              <c:strCache>
                <c:ptCount val="1"/>
                <c:pt idx="0">
                  <c:v>Mariehamn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Tabell!$A$3:$A$56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Tabell!$AB$3:$AB$56</c:f>
              <c:numCache>
                <c:formatCode>0%</c:formatCode>
                <c:ptCount val="54"/>
                <c:pt idx="0">
                  <c:v>0</c:v>
                </c:pt>
                <c:pt idx="1">
                  <c:v>2.574303767844599E-2</c:v>
                </c:pt>
                <c:pt idx="2">
                  <c:v>6.2017318043529057E-2</c:v>
                </c:pt>
                <c:pt idx="3">
                  <c:v>9.0100631874561188E-2</c:v>
                </c:pt>
                <c:pt idx="4">
                  <c:v>0.11303533816990408</c:v>
                </c:pt>
                <c:pt idx="5">
                  <c:v>0.11748186285981754</c:v>
                </c:pt>
                <c:pt idx="6">
                  <c:v>0.11935408378188628</c:v>
                </c:pt>
                <c:pt idx="7">
                  <c:v>0.12087526328106724</c:v>
                </c:pt>
                <c:pt idx="8">
                  <c:v>0.11748186285981754</c:v>
                </c:pt>
                <c:pt idx="9">
                  <c:v>0.11607769716826577</c:v>
                </c:pt>
                <c:pt idx="10">
                  <c:v>0.11783290428270532</c:v>
                </c:pt>
                <c:pt idx="11">
                  <c:v>0.12403463608705834</c:v>
                </c:pt>
                <c:pt idx="12">
                  <c:v>0.13889538965597947</c:v>
                </c:pt>
                <c:pt idx="13">
                  <c:v>0.13398080973554882</c:v>
                </c:pt>
                <c:pt idx="14">
                  <c:v>0.14954364615024573</c:v>
                </c:pt>
                <c:pt idx="15">
                  <c:v>0.15012871518839233</c:v>
                </c:pt>
                <c:pt idx="16">
                  <c:v>0.1570325298385209</c:v>
                </c:pt>
                <c:pt idx="17">
                  <c:v>0.16615960683360642</c:v>
                </c:pt>
                <c:pt idx="18">
                  <c:v>0.1791481394804586</c:v>
                </c:pt>
                <c:pt idx="19">
                  <c:v>0.18382869178563066</c:v>
                </c:pt>
                <c:pt idx="20">
                  <c:v>0.20091270769950853</c:v>
                </c:pt>
                <c:pt idx="21">
                  <c:v>0.20641235665808555</c:v>
                </c:pt>
                <c:pt idx="22">
                  <c:v>0.20968874327170606</c:v>
                </c:pt>
                <c:pt idx="23">
                  <c:v>0.2176456821904984</c:v>
                </c:pt>
                <c:pt idx="24">
                  <c:v>0.22033699976597232</c:v>
                </c:pt>
                <c:pt idx="25">
                  <c:v>0.21904984788205017</c:v>
                </c:pt>
                <c:pt idx="26">
                  <c:v>0.21682658553709344</c:v>
                </c:pt>
                <c:pt idx="27">
                  <c:v>0.21787970980575699</c:v>
                </c:pt>
                <c:pt idx="28">
                  <c:v>0.23262344956704895</c:v>
                </c:pt>
                <c:pt idx="29">
                  <c:v>0.22770886964661829</c:v>
                </c:pt>
                <c:pt idx="30">
                  <c:v>0.22724081441610111</c:v>
                </c:pt>
                <c:pt idx="31">
                  <c:v>0.24139948513924647</c:v>
                </c:pt>
                <c:pt idx="32">
                  <c:v>0.24409080271472039</c:v>
                </c:pt>
                <c:pt idx="33">
                  <c:v>0.24338871986894461</c:v>
                </c:pt>
                <c:pt idx="34">
                  <c:v>0.25345190732506429</c:v>
                </c:pt>
                <c:pt idx="35">
                  <c:v>0.26140884624385685</c:v>
                </c:pt>
                <c:pt idx="36">
                  <c:v>0.26655745377954609</c:v>
                </c:pt>
                <c:pt idx="37">
                  <c:v>0.2756845307746314</c:v>
                </c:pt>
                <c:pt idx="38">
                  <c:v>0.28773695296044943</c:v>
                </c:pt>
                <c:pt idx="39">
                  <c:v>0.30154458226070679</c:v>
                </c:pt>
                <c:pt idx="40">
                  <c:v>0.30938450737186995</c:v>
                </c:pt>
                <c:pt idx="41">
                  <c:v>0.31792651532880889</c:v>
                </c:pt>
                <c:pt idx="42">
                  <c:v>0.32763866136204078</c:v>
                </c:pt>
                <c:pt idx="43">
                  <c:v>0.3331383103206178</c:v>
                </c:pt>
                <c:pt idx="44">
                  <c:v>0.34331851158436688</c:v>
                </c:pt>
                <c:pt idx="45">
                  <c:v>0.34109524923941015</c:v>
                </c:pt>
                <c:pt idx="46">
                  <c:v>0.35326468523285737</c:v>
                </c:pt>
                <c:pt idx="47">
                  <c:v>0.36637023168733918</c:v>
                </c:pt>
                <c:pt idx="48">
                  <c:v>0.37409314299087293</c:v>
                </c:pt>
                <c:pt idx="49">
                  <c:v>0.36660425930259777</c:v>
                </c:pt>
                <c:pt idx="50">
                  <c:v>0.36964661830095946</c:v>
                </c:pt>
                <c:pt idx="51">
                  <c:v>0.37397612918324352</c:v>
                </c:pt>
                <c:pt idx="52">
                  <c:v>0.37573133629768307</c:v>
                </c:pt>
                <c:pt idx="53">
                  <c:v>0.38216709571729468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5-4719-AD49-5C8B012C94AA}"/>
            </c:ext>
          </c:extLst>
        </c:ser>
        <c:ser>
          <c:idx val="1"/>
          <c:order val="1"/>
          <c:tx>
            <c:strRef>
              <c:f>Tabell!$T$2</c:f>
              <c:strCache>
                <c:ptCount val="1"/>
                <c:pt idx="0">
                  <c:v>Stadsnära landsbygd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Tabell!$A$3:$A$56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Tabell!$AE$3:$AE$56</c:f>
              <c:numCache>
                <c:formatCode>0%</c:formatCode>
                <c:ptCount val="54"/>
                <c:pt idx="0">
                  <c:v>0</c:v>
                </c:pt>
                <c:pt idx="1">
                  <c:v>1.2399708242158969E-2</c:v>
                </c:pt>
                <c:pt idx="2">
                  <c:v>4.5587162654996405E-2</c:v>
                </c:pt>
                <c:pt idx="3">
                  <c:v>8.8621444201312904E-2</c:v>
                </c:pt>
                <c:pt idx="4">
                  <c:v>0.10867979576951137</c:v>
                </c:pt>
                <c:pt idx="5">
                  <c:v>0.13676148796498899</c:v>
                </c:pt>
                <c:pt idx="6">
                  <c:v>0.16083150984682715</c:v>
                </c:pt>
                <c:pt idx="7">
                  <c:v>0.17067833698030643</c:v>
                </c:pt>
                <c:pt idx="8">
                  <c:v>0.21079504011670314</c:v>
                </c:pt>
                <c:pt idx="9">
                  <c:v>0.25492341356673953</c:v>
                </c:pt>
                <c:pt idx="10">
                  <c:v>0.30160466812545583</c:v>
                </c:pt>
                <c:pt idx="11">
                  <c:v>0.33625091174325306</c:v>
                </c:pt>
                <c:pt idx="12">
                  <c:v>0.36761487964989059</c:v>
                </c:pt>
                <c:pt idx="13">
                  <c:v>0.42159008023340627</c:v>
                </c:pt>
                <c:pt idx="14">
                  <c:v>0.43326039387308524</c:v>
                </c:pt>
                <c:pt idx="15">
                  <c:v>0.44566010211524443</c:v>
                </c:pt>
                <c:pt idx="16">
                  <c:v>0.45550692924872349</c:v>
                </c:pt>
                <c:pt idx="17">
                  <c:v>0.46900072939460258</c:v>
                </c:pt>
                <c:pt idx="18">
                  <c:v>0.49671772428884031</c:v>
                </c:pt>
                <c:pt idx="19">
                  <c:v>0.52808169219547785</c:v>
                </c:pt>
                <c:pt idx="20">
                  <c:v>0.56601021152443476</c:v>
                </c:pt>
                <c:pt idx="21">
                  <c:v>0.60539752005835168</c:v>
                </c:pt>
                <c:pt idx="22">
                  <c:v>0.62837345003646972</c:v>
                </c:pt>
                <c:pt idx="23">
                  <c:v>0.64223194748358869</c:v>
                </c:pt>
                <c:pt idx="24">
                  <c:v>0.65609044493070745</c:v>
                </c:pt>
                <c:pt idx="25">
                  <c:v>0.67724288840262581</c:v>
                </c:pt>
                <c:pt idx="26">
                  <c:v>0.68964259664478478</c:v>
                </c:pt>
                <c:pt idx="27">
                  <c:v>0.71444201312910294</c:v>
                </c:pt>
                <c:pt idx="28">
                  <c:v>0.74580598103574025</c:v>
                </c:pt>
                <c:pt idx="29">
                  <c:v>0.76549963530269882</c:v>
                </c:pt>
                <c:pt idx="30">
                  <c:v>0.79175784099197677</c:v>
                </c:pt>
                <c:pt idx="31">
                  <c:v>0.8140043763676148</c:v>
                </c:pt>
                <c:pt idx="32">
                  <c:v>0.86105032822757122</c:v>
                </c:pt>
                <c:pt idx="33">
                  <c:v>0.86214442013129111</c:v>
                </c:pt>
                <c:pt idx="34">
                  <c:v>0.89715536105032823</c:v>
                </c:pt>
                <c:pt idx="35">
                  <c:v>0.93617797228300503</c:v>
                </c:pt>
                <c:pt idx="36">
                  <c:v>0.96754194018964257</c:v>
                </c:pt>
                <c:pt idx="37">
                  <c:v>1.0229759299781183</c:v>
                </c:pt>
                <c:pt idx="38">
                  <c:v>1.0787746170678338</c:v>
                </c:pt>
                <c:pt idx="39">
                  <c:v>1.1167031363967905</c:v>
                </c:pt>
                <c:pt idx="40">
                  <c:v>1.1560904449307077</c:v>
                </c:pt>
                <c:pt idx="41">
                  <c:v>1.2279358132749816</c:v>
                </c:pt>
                <c:pt idx="42">
                  <c:v>1.274981765134938</c:v>
                </c:pt>
                <c:pt idx="43">
                  <c:v>1.3158278628738147</c:v>
                </c:pt>
                <c:pt idx="44">
                  <c:v>1.3716265499635303</c:v>
                </c:pt>
                <c:pt idx="45">
                  <c:v>1.4212253829321662</c:v>
                </c:pt>
                <c:pt idx="46">
                  <c:v>1.4686360320933627</c:v>
                </c:pt>
                <c:pt idx="47">
                  <c:v>1.5116703136396792</c:v>
                </c:pt>
                <c:pt idx="48">
                  <c:v>1.576586433260394</c:v>
                </c:pt>
                <c:pt idx="49">
                  <c:v>1.6571845368344276</c:v>
                </c:pt>
                <c:pt idx="50">
                  <c:v>1.7352297592997812</c:v>
                </c:pt>
                <c:pt idx="51">
                  <c:v>1.788840262582057</c:v>
                </c:pt>
                <c:pt idx="52">
                  <c:v>1.8231218088986143</c:v>
                </c:pt>
                <c:pt idx="53">
                  <c:v>1.8533916849015317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5-4719-AD49-5C8B012C94AA}"/>
            </c:ext>
          </c:extLst>
        </c:ser>
        <c:ser>
          <c:idx val="2"/>
          <c:order val="2"/>
          <c:tx>
            <c:strRef>
              <c:f>Tabell!$U$2</c:f>
              <c:strCache>
                <c:ptCount val="1"/>
                <c:pt idx="0">
                  <c:v>Kärnlandsbygd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Tabell!$A$3:$A$56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Tabell!$AF$3:$AF$56</c:f>
              <c:numCache>
                <c:formatCode>0%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2.3509783103291326E-2</c:v>
                </c:pt>
                <c:pt idx="3">
                  <c:v>5.4148339147580771E-2</c:v>
                </c:pt>
                <c:pt idx="4">
                  <c:v>6.9467617169725493E-2</c:v>
                </c:pt>
                <c:pt idx="5">
                  <c:v>7.9478234491126898E-2</c:v>
                </c:pt>
                <c:pt idx="6">
                  <c:v>9.0550583952677011E-2</c:v>
                </c:pt>
                <c:pt idx="7">
                  <c:v>9.4039132413165527E-2</c:v>
                </c:pt>
                <c:pt idx="8">
                  <c:v>9.6920976793569036E-2</c:v>
                </c:pt>
                <c:pt idx="9">
                  <c:v>9.2977400273016819E-2</c:v>
                </c:pt>
                <c:pt idx="10">
                  <c:v>9.3432428333080519E-2</c:v>
                </c:pt>
                <c:pt idx="11">
                  <c:v>0.10298801759441822</c:v>
                </c:pt>
                <c:pt idx="12">
                  <c:v>0.11406036705596856</c:v>
                </c:pt>
                <c:pt idx="13">
                  <c:v>0.12391930835734866</c:v>
                </c:pt>
                <c:pt idx="14">
                  <c:v>0.12346428029728496</c:v>
                </c:pt>
                <c:pt idx="15">
                  <c:v>0.11982405581677535</c:v>
                </c:pt>
                <c:pt idx="16">
                  <c:v>0.11724556347641446</c:v>
                </c:pt>
                <c:pt idx="17">
                  <c:v>0.12285757621720017</c:v>
                </c:pt>
                <c:pt idx="18">
                  <c:v>0.13301986955862288</c:v>
                </c:pt>
                <c:pt idx="19">
                  <c:v>0.14045199453966317</c:v>
                </c:pt>
                <c:pt idx="20">
                  <c:v>0.1575913848020627</c:v>
                </c:pt>
                <c:pt idx="21">
                  <c:v>0.17002881844380413</c:v>
                </c:pt>
                <c:pt idx="22">
                  <c:v>0.18049446382526924</c:v>
                </c:pt>
                <c:pt idx="23">
                  <c:v>0.18110116790535424</c:v>
                </c:pt>
                <c:pt idx="24">
                  <c:v>0.17533747914454723</c:v>
                </c:pt>
                <c:pt idx="25">
                  <c:v>0.17564083118458962</c:v>
                </c:pt>
                <c:pt idx="26">
                  <c:v>0.18534809646594863</c:v>
                </c:pt>
                <c:pt idx="27">
                  <c:v>0.19232519338692544</c:v>
                </c:pt>
                <c:pt idx="28">
                  <c:v>0.19899893826785986</c:v>
                </c:pt>
                <c:pt idx="29">
                  <c:v>0.21173972394964347</c:v>
                </c:pt>
                <c:pt idx="30">
                  <c:v>0.21750341271045048</c:v>
                </c:pt>
                <c:pt idx="31">
                  <c:v>0.2296374943121493</c:v>
                </c:pt>
                <c:pt idx="32">
                  <c:v>0.24010313969361441</c:v>
                </c:pt>
                <c:pt idx="33">
                  <c:v>0.25299560139541932</c:v>
                </c:pt>
                <c:pt idx="34">
                  <c:v>0.25436068557561042</c:v>
                </c:pt>
                <c:pt idx="35">
                  <c:v>0.26664644319733055</c:v>
                </c:pt>
                <c:pt idx="36">
                  <c:v>0.27256180797815865</c:v>
                </c:pt>
                <c:pt idx="37">
                  <c:v>0.27438192021841346</c:v>
                </c:pt>
                <c:pt idx="38">
                  <c:v>0.28484756559987856</c:v>
                </c:pt>
                <c:pt idx="39">
                  <c:v>0.29607159108144998</c:v>
                </c:pt>
                <c:pt idx="40">
                  <c:v>0.310935841043531</c:v>
                </c:pt>
                <c:pt idx="41">
                  <c:v>0.32928863946610032</c:v>
                </c:pt>
                <c:pt idx="42">
                  <c:v>0.32837858334597292</c:v>
                </c:pt>
                <c:pt idx="43">
                  <c:v>0.32898528742605793</c:v>
                </c:pt>
                <c:pt idx="44">
                  <c:v>0.33019869558622772</c:v>
                </c:pt>
                <c:pt idx="45">
                  <c:v>0.32746852722584552</c:v>
                </c:pt>
                <c:pt idx="46">
                  <c:v>0.32853025936599423</c:v>
                </c:pt>
                <c:pt idx="47">
                  <c:v>0.34521462156833005</c:v>
                </c:pt>
                <c:pt idx="48">
                  <c:v>0.35112998634915815</c:v>
                </c:pt>
                <c:pt idx="49">
                  <c:v>0.34415288942818134</c:v>
                </c:pt>
                <c:pt idx="50">
                  <c:v>0.34324283330805394</c:v>
                </c:pt>
                <c:pt idx="51">
                  <c:v>0.34991657818898836</c:v>
                </c:pt>
                <c:pt idx="52">
                  <c:v>0.33717579250720453</c:v>
                </c:pt>
                <c:pt idx="53">
                  <c:v>0.34369786136811764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5-4719-AD49-5C8B012C94AA}"/>
            </c:ext>
          </c:extLst>
        </c:ser>
        <c:ser>
          <c:idx val="3"/>
          <c:order val="3"/>
          <c:tx>
            <c:strRef>
              <c:f>Tabell!$S$2</c:f>
              <c:strCache>
                <c:ptCount val="1"/>
                <c:pt idx="0">
                  <c:v>Skärgård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Tabell!$A$3:$A$56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Tabell!$AD$3:$AD$56</c:f>
              <c:numCache>
                <c:formatCode>0%</c:formatCode>
                <c:ptCount val="54"/>
                <c:pt idx="0">
                  <c:v>0</c:v>
                </c:pt>
                <c:pt idx="1">
                  <c:v>-1.6876122082585265E-2</c:v>
                </c:pt>
                <c:pt idx="2">
                  <c:v>-3.6624775583482982E-2</c:v>
                </c:pt>
                <c:pt idx="3">
                  <c:v>-6.0682226211849155E-2</c:v>
                </c:pt>
                <c:pt idx="4">
                  <c:v>-8.8330341113105892E-2</c:v>
                </c:pt>
                <c:pt idx="5">
                  <c:v>-0.10089766606822259</c:v>
                </c:pt>
                <c:pt idx="6">
                  <c:v>-0.11166965888689406</c:v>
                </c:pt>
                <c:pt idx="7">
                  <c:v>-0.1202872531418312</c:v>
                </c:pt>
                <c:pt idx="8">
                  <c:v>-0.12387791741472176</c:v>
                </c:pt>
                <c:pt idx="9">
                  <c:v>-0.12998204667863555</c:v>
                </c:pt>
                <c:pt idx="10">
                  <c:v>-0.11956912028725319</c:v>
                </c:pt>
                <c:pt idx="11">
                  <c:v>-0.12315978456014365</c:v>
                </c:pt>
                <c:pt idx="12">
                  <c:v>-0.12998204667863555</c:v>
                </c:pt>
                <c:pt idx="13">
                  <c:v>-0.12531418312387788</c:v>
                </c:pt>
                <c:pt idx="14">
                  <c:v>-0.12603231597845599</c:v>
                </c:pt>
                <c:pt idx="15">
                  <c:v>-0.1328545780969479</c:v>
                </c:pt>
                <c:pt idx="16">
                  <c:v>-0.14003590664272891</c:v>
                </c:pt>
                <c:pt idx="17">
                  <c:v>-0.15116696588868939</c:v>
                </c:pt>
                <c:pt idx="18">
                  <c:v>-0.14039497307001791</c:v>
                </c:pt>
                <c:pt idx="19">
                  <c:v>-0.13644524236983846</c:v>
                </c:pt>
                <c:pt idx="20">
                  <c:v>-0.1328545780969479</c:v>
                </c:pt>
                <c:pt idx="21">
                  <c:v>-0.13070017953321367</c:v>
                </c:pt>
                <c:pt idx="22">
                  <c:v>-0.13572710951526035</c:v>
                </c:pt>
                <c:pt idx="23">
                  <c:v>-0.13608617594254935</c:v>
                </c:pt>
                <c:pt idx="24">
                  <c:v>-0.12423698384201076</c:v>
                </c:pt>
                <c:pt idx="25">
                  <c:v>-0.12603231597845599</c:v>
                </c:pt>
                <c:pt idx="26">
                  <c:v>-0.13464991023339323</c:v>
                </c:pt>
                <c:pt idx="27">
                  <c:v>-0.13034111310592456</c:v>
                </c:pt>
                <c:pt idx="28">
                  <c:v>-0.13859964093357269</c:v>
                </c:pt>
                <c:pt idx="29">
                  <c:v>-0.14398563734290848</c:v>
                </c:pt>
                <c:pt idx="30">
                  <c:v>-0.15691202872531418</c:v>
                </c:pt>
                <c:pt idx="31">
                  <c:v>-0.16768402154398565</c:v>
                </c:pt>
                <c:pt idx="32">
                  <c:v>-0.15763016157989229</c:v>
                </c:pt>
                <c:pt idx="33">
                  <c:v>-0.15475763016157984</c:v>
                </c:pt>
                <c:pt idx="34">
                  <c:v>-0.15763016157989229</c:v>
                </c:pt>
                <c:pt idx="35">
                  <c:v>-0.1648114901256732</c:v>
                </c:pt>
                <c:pt idx="36">
                  <c:v>-0.16912028725314188</c:v>
                </c:pt>
                <c:pt idx="37">
                  <c:v>-0.17342908438061044</c:v>
                </c:pt>
                <c:pt idx="38">
                  <c:v>-0.18132854578096946</c:v>
                </c:pt>
                <c:pt idx="39">
                  <c:v>-0.18779174147217237</c:v>
                </c:pt>
                <c:pt idx="40">
                  <c:v>-0.18779174147217237</c:v>
                </c:pt>
                <c:pt idx="41">
                  <c:v>-0.20323159784560141</c:v>
                </c:pt>
                <c:pt idx="42">
                  <c:v>-0.22441651705565535</c:v>
                </c:pt>
                <c:pt idx="43">
                  <c:v>-0.22405745062836624</c:v>
                </c:pt>
                <c:pt idx="44">
                  <c:v>-0.22333931777378813</c:v>
                </c:pt>
                <c:pt idx="45">
                  <c:v>-0.23482944344703771</c:v>
                </c:pt>
                <c:pt idx="46">
                  <c:v>-0.23842010771992816</c:v>
                </c:pt>
                <c:pt idx="47">
                  <c:v>-0.26175942549371634</c:v>
                </c:pt>
                <c:pt idx="48">
                  <c:v>-0.25565529622980254</c:v>
                </c:pt>
                <c:pt idx="49">
                  <c:v>-0.26140035906642733</c:v>
                </c:pt>
                <c:pt idx="50">
                  <c:v>-0.25745062836624777</c:v>
                </c:pt>
                <c:pt idx="51">
                  <c:v>-0.26211849192100534</c:v>
                </c:pt>
                <c:pt idx="52">
                  <c:v>-0.2657091561938959</c:v>
                </c:pt>
                <c:pt idx="53">
                  <c:v>-0.26535008976660679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85-4719-AD49-5C8B012C9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255296"/>
        <c:axId val="343257088"/>
      </c:lineChart>
      <c:catAx>
        <c:axId val="3432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v-FI"/>
          </a:p>
        </c:txPr>
        <c:crossAx val="34325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325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4325529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24F5970-BD9B-488F-905E-C73DB3D24C6C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" displayName="Befolkning" ref="A2:AF56" totalsRowShown="0" headerRowDxfId="33" dataDxfId="32" dataCellStyle="Procent">
  <autoFilter ref="A2:AF56" xr:uid="{00000000-0009-0000-0100-000001000000}"/>
  <tableColumns count="32">
    <tableColumn id="1" xr3:uid="{00000000-0010-0000-0000-000001000000}" name="År" dataDxfId="31">
      <calculatedColumnFormula>A2+1</calculatedColumnFormula>
    </tableColumn>
    <tableColumn id="2" xr3:uid="{00000000-0010-0000-0000-000002000000}" name="Brändö" dataDxfId="30"/>
    <tableColumn id="3" xr3:uid="{00000000-0010-0000-0000-000003000000}" name="Eckerö" dataDxfId="29"/>
    <tableColumn id="4" xr3:uid="{00000000-0010-0000-0000-000004000000}" name="Finström" dataDxfId="28"/>
    <tableColumn id="5" xr3:uid="{00000000-0010-0000-0000-000005000000}" name="Föglö" dataDxfId="27"/>
    <tableColumn id="6" xr3:uid="{00000000-0010-0000-0000-000006000000}" name="Geta" dataDxfId="26"/>
    <tableColumn id="7" xr3:uid="{00000000-0010-0000-0000-000007000000}" name="Hammarland" dataDxfId="25"/>
    <tableColumn id="8" xr3:uid="{00000000-0010-0000-0000-000008000000}" name="Jomala" dataDxfId="24"/>
    <tableColumn id="9" xr3:uid="{00000000-0010-0000-0000-000009000000}" name="Kumlinge" dataDxfId="23"/>
    <tableColumn id="10" xr3:uid="{00000000-0010-0000-0000-00000A000000}" name="Kökar" dataDxfId="22"/>
    <tableColumn id="11" xr3:uid="{00000000-0010-0000-0000-00000B000000}" name="Lemland" dataDxfId="21"/>
    <tableColumn id="12" xr3:uid="{00000000-0010-0000-0000-00000C000000}" name="Lumparland" dataDxfId="20"/>
    <tableColumn id="13" xr3:uid="{00000000-0010-0000-0000-00000D000000}" name="Saltvik" dataDxfId="19"/>
    <tableColumn id="14" xr3:uid="{00000000-0010-0000-0000-00000E000000}" name="Sottunga" dataDxfId="18"/>
    <tableColumn id="15" xr3:uid="{00000000-0010-0000-0000-00000F000000}" name="Sund" dataDxfId="17"/>
    <tableColumn id="16" xr3:uid="{00000000-0010-0000-0000-000010000000}" name="Vårdö" dataDxfId="16"/>
    <tableColumn id="17" xr3:uid="{00000000-0010-0000-0000-000011000000}" name="Mariehamn" dataDxfId="15"/>
    <tableColumn id="18" xr3:uid="{00000000-0010-0000-0000-000012000000}" name="Landsbygd" dataDxfId="14">
      <calculatedColumnFormula>C3+D3+F3+G3+H3+K3+L3+M3+O3</calculatedColumnFormula>
    </tableColumn>
    <tableColumn id="19" xr3:uid="{00000000-0010-0000-0000-000013000000}" name="Skärgård" dataDxfId="13">
      <calculatedColumnFormula>B3+E3+I3+J3+N3+P3</calculatedColumnFormula>
    </tableColumn>
    <tableColumn id="20" xr3:uid="{00000000-0010-0000-0000-000014000000}" name="Stadsnära landsbygd" dataDxfId="12">
      <calculatedColumnFormula>H3+K3</calculatedColumnFormula>
    </tableColumn>
    <tableColumn id="21" xr3:uid="{00000000-0010-0000-0000-000015000000}" name="Kärnlandsbygd" dataDxfId="11">
      <calculatedColumnFormula>C3+D3+F3+G3+L3+M3+O3</calculatedColumnFormula>
    </tableColumn>
    <tableColumn id="32" xr3:uid="{00000000-0010-0000-0000-000020000000}" name="ÅLAND" dataDxfId="10">
      <calculatedColumnFormula>SUM(Befolkning[[#This Row],[Mariehamn]:[Skärgård]])</calculatedColumnFormula>
    </tableColumn>
    <tableColumn id="22" xr3:uid="{00000000-0010-0000-0000-000016000000}" name="Index_Mariehamn" dataDxfId="9">
      <calculatedColumnFormula>Q3/Q$3*100</calculatedColumnFormula>
    </tableColumn>
    <tableColumn id="23" xr3:uid="{00000000-0010-0000-0000-000017000000}" name="Index_Landsbygd" dataDxfId="8">
      <calculatedColumnFormula>R3/R$3*100</calculatedColumnFormula>
    </tableColumn>
    <tableColumn id="24" xr3:uid="{00000000-0010-0000-0000-000018000000}" name="Index_Skärgård" dataDxfId="7">
      <calculatedColumnFormula>S3/S$3*100</calculatedColumnFormula>
    </tableColumn>
    <tableColumn id="25" xr3:uid="{00000000-0010-0000-0000-000019000000}" name="Index_Stadsnära landsbygd" dataDxfId="6">
      <calculatedColumnFormula>T3/T$3*100</calculatedColumnFormula>
    </tableColumn>
    <tableColumn id="26" xr3:uid="{00000000-0010-0000-0000-00001A000000}" name="Index_Kärnlandsbygd" dataDxfId="5">
      <calculatedColumnFormula>U3/U$3*100</calculatedColumnFormula>
    </tableColumn>
    <tableColumn id="27" xr3:uid="{00000000-0010-0000-0000-00001B000000}" name="Index2_Mariehamn" dataDxfId="4" dataCellStyle="Procent">
      <calculatedColumnFormula>Q3/Q$3-1</calculatedColumnFormula>
    </tableColumn>
    <tableColumn id="28" xr3:uid="{00000000-0010-0000-0000-00001C000000}" name="Index2_Landsbygd" dataDxfId="3" dataCellStyle="Procent">
      <calculatedColumnFormula>R3/R$3-1</calculatedColumnFormula>
    </tableColumn>
    <tableColumn id="29" xr3:uid="{00000000-0010-0000-0000-00001D000000}" name="Index2_Skärgård" dataDxfId="2" dataCellStyle="Procent">
      <calculatedColumnFormula>S3/S$3-1</calculatedColumnFormula>
    </tableColumn>
    <tableColumn id="30" xr3:uid="{00000000-0010-0000-0000-00001E000000}" name="Index2_Stadsnära landsbygd" dataDxfId="1" dataCellStyle="Procent">
      <calculatedColumnFormula>T3/T$3-1</calculatedColumnFormula>
    </tableColumn>
    <tableColumn id="31" xr3:uid="{00000000-0010-0000-0000-00001F000000}" name="Index2_Kärnlandsbygd" dataDxfId="0" dataCellStyle="Procent">
      <calculatedColumnFormula>U3/U$3-1</calculatedColumnFormula>
    </tableColumn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7"/>
  <sheetViews>
    <sheetView showGridLines="0" workbookViewId="0">
      <pane ySplit="2" topLeftCell="A32" activePane="bottomLeft" state="frozen"/>
      <selection pane="bottomLeft"/>
    </sheetView>
  </sheetViews>
  <sheetFormatPr defaultColWidth="9.109375" defaultRowHeight="12" x14ac:dyDescent="0.25"/>
  <cols>
    <col min="1" max="16384" width="9.109375" style="2"/>
  </cols>
  <sheetData>
    <row r="1" spans="1:32" ht="13.8" x14ac:dyDescent="0.3">
      <c r="A1" s="1" t="str">
        <f>CONCATENATE("Relativ förändring i befolkningen i olika regioner år ",MIN(Befolkning[År]),"–",MAX(Befolkning[År]))</f>
        <v>Relativ förändring i befolkningen i olika regioner år 1970–2023</v>
      </c>
    </row>
    <row r="2" spans="1:32" ht="17.25" customHeight="1" x14ac:dyDescent="0.25">
      <c r="A2" s="3" t="s">
        <v>19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20</v>
      </c>
      <c r="S2" s="3" t="s">
        <v>16</v>
      </c>
      <c r="T2" s="3" t="s">
        <v>17</v>
      </c>
      <c r="U2" s="3" t="s">
        <v>18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</row>
    <row r="3" spans="1:32" ht="17.25" customHeight="1" x14ac:dyDescent="0.25">
      <c r="A3" s="2">
        <v>1970</v>
      </c>
      <c r="B3" s="4">
        <v>612</v>
      </c>
      <c r="C3" s="4">
        <v>690</v>
      </c>
      <c r="D3" s="4">
        <v>1678</v>
      </c>
      <c r="E3" s="4">
        <v>684</v>
      </c>
      <c r="F3" s="4">
        <v>471</v>
      </c>
      <c r="G3" s="4">
        <v>1024</v>
      </c>
      <c r="H3" s="4">
        <v>2051</v>
      </c>
      <c r="I3" s="4">
        <v>523</v>
      </c>
      <c r="J3" s="4">
        <v>369</v>
      </c>
      <c r="K3" s="4">
        <v>691</v>
      </c>
      <c r="L3" s="4">
        <v>312</v>
      </c>
      <c r="M3" s="4">
        <v>1469</v>
      </c>
      <c r="N3" s="4">
        <v>175</v>
      </c>
      <c r="O3" s="4">
        <v>949</v>
      </c>
      <c r="P3" s="4">
        <v>422</v>
      </c>
      <c r="Q3" s="4">
        <v>8546</v>
      </c>
      <c r="R3" s="4">
        <f>C3+D3+F3+G3+H3+K3+L3+M3+O3</f>
        <v>9335</v>
      </c>
      <c r="S3" s="4">
        <f>B3+E3+I3+J3+N3+P3</f>
        <v>2785</v>
      </c>
      <c r="T3" s="4">
        <f>H3+K3</f>
        <v>2742</v>
      </c>
      <c r="U3" s="4">
        <f>C3+D3+F3+G3+L3+M3+O3</f>
        <v>6593</v>
      </c>
      <c r="V3" s="4">
        <f>SUM(Befolkning[[#This Row],[Mariehamn]:[Skärgård]])</f>
        <v>20666</v>
      </c>
      <c r="W3" s="5">
        <f>Q3/Q$3*100</f>
        <v>100</v>
      </c>
      <c r="X3" s="5">
        <f t="shared" ref="X3:AA18" si="0">R3/R$3*100</f>
        <v>100</v>
      </c>
      <c r="Y3" s="5">
        <f t="shared" si="0"/>
        <v>100</v>
      </c>
      <c r="Z3" s="5">
        <f t="shared" si="0"/>
        <v>100</v>
      </c>
      <c r="AA3" s="5">
        <f t="shared" si="0"/>
        <v>100</v>
      </c>
      <c r="AB3" s="6">
        <f>Q3/Q$3-1</f>
        <v>0</v>
      </c>
      <c r="AC3" s="6">
        <f t="shared" ref="AC3:AF18" si="1">R3/R$3-1</f>
        <v>0</v>
      </c>
      <c r="AD3" s="6">
        <f t="shared" si="1"/>
        <v>0</v>
      </c>
      <c r="AE3" s="6">
        <f t="shared" si="1"/>
        <v>0</v>
      </c>
      <c r="AF3" s="6">
        <f t="shared" si="1"/>
        <v>0</v>
      </c>
    </row>
    <row r="4" spans="1:32" x14ac:dyDescent="0.25">
      <c r="A4" s="2">
        <f t="shared" ref="A4:A44" si="2">A3+1</f>
        <v>1971</v>
      </c>
      <c r="B4" s="4">
        <v>612</v>
      </c>
      <c r="C4" s="4">
        <v>679</v>
      </c>
      <c r="D4" s="4">
        <v>1707</v>
      </c>
      <c r="E4" s="4">
        <v>672</v>
      </c>
      <c r="F4" s="4">
        <v>466</v>
      </c>
      <c r="G4" s="4">
        <v>1038</v>
      </c>
      <c r="H4" s="4">
        <v>2067</v>
      </c>
      <c r="I4" s="4">
        <v>502</v>
      </c>
      <c r="J4" s="4">
        <v>366</v>
      </c>
      <c r="K4" s="4">
        <v>709</v>
      </c>
      <c r="L4" s="4">
        <v>298</v>
      </c>
      <c r="M4" s="4">
        <v>1478</v>
      </c>
      <c r="N4" s="4">
        <v>169</v>
      </c>
      <c r="O4" s="4">
        <v>927</v>
      </c>
      <c r="P4" s="4">
        <v>417</v>
      </c>
      <c r="Q4" s="4">
        <v>8766</v>
      </c>
      <c r="R4" s="4">
        <f t="shared" ref="R4:R44" si="3">C4+D4+F4+G4+H4+K4+L4+M4+O4</f>
        <v>9369</v>
      </c>
      <c r="S4" s="4">
        <f t="shared" ref="S4:S44" si="4">B4+E4+I4+J4+N4+P4</f>
        <v>2738</v>
      </c>
      <c r="T4" s="4">
        <f t="shared" ref="T4:T44" si="5">H4+K4</f>
        <v>2776</v>
      </c>
      <c r="U4" s="4">
        <f t="shared" ref="U4:U44" si="6">C4+D4+F4+G4+L4+M4+O4</f>
        <v>6593</v>
      </c>
      <c r="V4" s="4">
        <f>SUM(Befolkning[[#This Row],[Mariehamn]:[Skärgård]])</f>
        <v>20873</v>
      </c>
      <c r="W4" s="5">
        <f t="shared" ref="W4:AA44" si="7">Q4/Q$3*100</f>
        <v>102.5743037678446</v>
      </c>
      <c r="X4" s="5">
        <f t="shared" si="0"/>
        <v>100.36422067487949</v>
      </c>
      <c r="Y4" s="5">
        <f t="shared" si="0"/>
        <v>98.312387791741472</v>
      </c>
      <c r="Z4" s="5">
        <f t="shared" si="0"/>
        <v>101.2399708242159</v>
      </c>
      <c r="AA4" s="5">
        <f t="shared" si="0"/>
        <v>100</v>
      </c>
      <c r="AB4" s="6">
        <f t="shared" ref="AB4:AF44" si="8">Q4/Q$3-1</f>
        <v>2.574303767844599E-2</v>
      </c>
      <c r="AC4" s="6">
        <f t="shared" si="1"/>
        <v>3.6422067487948961E-3</v>
      </c>
      <c r="AD4" s="6">
        <f t="shared" si="1"/>
        <v>-1.6876122082585265E-2</v>
      </c>
      <c r="AE4" s="6">
        <f t="shared" si="1"/>
        <v>1.2399708242158969E-2</v>
      </c>
      <c r="AF4" s="6">
        <f t="shared" si="1"/>
        <v>0</v>
      </c>
    </row>
    <row r="5" spans="1:32" x14ac:dyDescent="0.25">
      <c r="A5" s="2">
        <f t="shared" si="2"/>
        <v>1972</v>
      </c>
      <c r="B5" s="4">
        <v>604</v>
      </c>
      <c r="C5" s="4">
        <v>686</v>
      </c>
      <c r="D5" s="4">
        <v>1752</v>
      </c>
      <c r="E5" s="4">
        <v>654</v>
      </c>
      <c r="F5" s="4">
        <v>496</v>
      </c>
      <c r="G5" s="4">
        <v>1066</v>
      </c>
      <c r="H5" s="4">
        <v>2118</v>
      </c>
      <c r="I5" s="4">
        <v>496</v>
      </c>
      <c r="J5" s="4">
        <v>353</v>
      </c>
      <c r="K5" s="4">
        <v>749</v>
      </c>
      <c r="L5" s="4">
        <v>287</v>
      </c>
      <c r="M5" s="4">
        <v>1531</v>
      </c>
      <c r="N5" s="4">
        <v>165</v>
      </c>
      <c r="O5" s="4">
        <v>930</v>
      </c>
      <c r="P5" s="4">
        <v>411</v>
      </c>
      <c r="Q5" s="4">
        <v>9076</v>
      </c>
      <c r="R5" s="4">
        <f t="shared" si="3"/>
        <v>9615</v>
      </c>
      <c r="S5" s="4">
        <f t="shared" si="4"/>
        <v>2683</v>
      </c>
      <c r="T5" s="4">
        <f t="shared" si="5"/>
        <v>2867</v>
      </c>
      <c r="U5" s="4">
        <f t="shared" si="6"/>
        <v>6748</v>
      </c>
      <c r="V5" s="4">
        <f>SUM(Befolkning[[#This Row],[Mariehamn]:[Skärgård]])</f>
        <v>21374</v>
      </c>
      <c r="W5" s="5">
        <f t="shared" si="7"/>
        <v>106.2017318043529</v>
      </c>
      <c r="X5" s="5">
        <f t="shared" si="0"/>
        <v>102.99946438136047</v>
      </c>
      <c r="Y5" s="5">
        <f t="shared" si="0"/>
        <v>96.3375224416517</v>
      </c>
      <c r="Z5" s="5">
        <f t="shared" si="0"/>
        <v>104.55871626549964</v>
      </c>
      <c r="AA5" s="5">
        <f t="shared" si="0"/>
        <v>102.35097831032914</v>
      </c>
      <c r="AB5" s="6">
        <f t="shared" si="8"/>
        <v>6.2017318043529057E-2</v>
      </c>
      <c r="AC5" s="6">
        <f t="shared" si="1"/>
        <v>2.9994643813604727E-2</v>
      </c>
      <c r="AD5" s="6">
        <f t="shared" si="1"/>
        <v>-3.6624775583482982E-2</v>
      </c>
      <c r="AE5" s="6">
        <f t="shared" si="1"/>
        <v>4.5587162654996405E-2</v>
      </c>
      <c r="AF5" s="6">
        <f t="shared" si="1"/>
        <v>2.3509783103291326E-2</v>
      </c>
    </row>
    <row r="6" spans="1:32" x14ac:dyDescent="0.25">
      <c r="A6" s="2">
        <f t="shared" si="2"/>
        <v>1973</v>
      </c>
      <c r="B6" s="4">
        <v>599</v>
      </c>
      <c r="C6" s="4">
        <v>720</v>
      </c>
      <c r="D6" s="4">
        <v>1842</v>
      </c>
      <c r="E6" s="4">
        <v>633</v>
      </c>
      <c r="F6" s="4">
        <v>510</v>
      </c>
      <c r="G6" s="4">
        <v>1086</v>
      </c>
      <c r="H6" s="4">
        <v>2210</v>
      </c>
      <c r="I6" s="4">
        <v>487</v>
      </c>
      <c r="J6" s="4">
        <v>345</v>
      </c>
      <c r="K6" s="4">
        <v>775</v>
      </c>
      <c r="L6" s="4">
        <v>288</v>
      </c>
      <c r="M6" s="4">
        <v>1566</v>
      </c>
      <c r="N6" s="4">
        <v>161</v>
      </c>
      <c r="O6" s="4">
        <v>938</v>
      </c>
      <c r="P6" s="4">
        <v>391</v>
      </c>
      <c r="Q6" s="4">
        <v>9316</v>
      </c>
      <c r="R6" s="4">
        <f t="shared" si="3"/>
        <v>9935</v>
      </c>
      <c r="S6" s="4">
        <f t="shared" si="4"/>
        <v>2616</v>
      </c>
      <c r="T6" s="4">
        <f t="shared" si="5"/>
        <v>2985</v>
      </c>
      <c r="U6" s="4">
        <f t="shared" si="6"/>
        <v>6950</v>
      </c>
      <c r="V6" s="4">
        <f>SUM(Befolkning[[#This Row],[Mariehamn]:[Skärgård]])</f>
        <v>21867</v>
      </c>
      <c r="W6" s="5">
        <f t="shared" si="7"/>
        <v>109.01006318745613</v>
      </c>
      <c r="X6" s="5">
        <f t="shared" si="0"/>
        <v>106.42742367434386</v>
      </c>
      <c r="Y6" s="5">
        <f t="shared" si="0"/>
        <v>93.931777378815084</v>
      </c>
      <c r="Z6" s="5">
        <f t="shared" si="0"/>
        <v>108.86214442013129</v>
      </c>
      <c r="AA6" s="5">
        <f t="shared" si="0"/>
        <v>105.41483391475808</v>
      </c>
      <c r="AB6" s="6">
        <f t="shared" si="8"/>
        <v>9.0100631874561188E-2</v>
      </c>
      <c r="AC6" s="6">
        <f t="shared" si="1"/>
        <v>6.4274236743438573E-2</v>
      </c>
      <c r="AD6" s="6">
        <f t="shared" si="1"/>
        <v>-6.0682226211849155E-2</v>
      </c>
      <c r="AE6" s="6">
        <f t="shared" si="1"/>
        <v>8.8621444201312904E-2</v>
      </c>
      <c r="AF6" s="6">
        <f t="shared" si="1"/>
        <v>5.4148339147580771E-2</v>
      </c>
    </row>
    <row r="7" spans="1:32" x14ac:dyDescent="0.25">
      <c r="A7" s="2">
        <f t="shared" si="2"/>
        <v>1974</v>
      </c>
      <c r="B7" s="4">
        <v>578</v>
      </c>
      <c r="C7" s="4">
        <v>725</v>
      </c>
      <c r="D7" s="4">
        <v>1883</v>
      </c>
      <c r="E7" s="4">
        <v>595</v>
      </c>
      <c r="F7" s="4">
        <v>500</v>
      </c>
      <c r="G7" s="4">
        <v>1175</v>
      </c>
      <c r="H7" s="4">
        <v>2241</v>
      </c>
      <c r="I7" s="4">
        <v>475</v>
      </c>
      <c r="J7" s="4">
        <v>334</v>
      </c>
      <c r="K7" s="4">
        <v>799</v>
      </c>
      <c r="L7" s="4">
        <v>283</v>
      </c>
      <c r="M7" s="4">
        <v>1559</v>
      </c>
      <c r="N7" s="4">
        <v>165</v>
      </c>
      <c r="O7" s="4">
        <v>926</v>
      </c>
      <c r="P7" s="4">
        <v>392</v>
      </c>
      <c r="Q7" s="4">
        <v>9512</v>
      </c>
      <c r="R7" s="4">
        <f t="shared" si="3"/>
        <v>10091</v>
      </c>
      <c r="S7" s="4">
        <f t="shared" si="4"/>
        <v>2539</v>
      </c>
      <c r="T7" s="4">
        <f t="shared" si="5"/>
        <v>3040</v>
      </c>
      <c r="U7" s="4">
        <f t="shared" si="6"/>
        <v>7051</v>
      </c>
      <c r="V7" s="4">
        <f>SUM(Befolkning[[#This Row],[Mariehamn]:[Skärgård]])</f>
        <v>22142</v>
      </c>
      <c r="W7" s="5">
        <f t="shared" si="7"/>
        <v>111.30353381699041</v>
      </c>
      <c r="X7" s="5">
        <f t="shared" si="0"/>
        <v>108.09855382967328</v>
      </c>
      <c r="Y7" s="5">
        <f t="shared" si="0"/>
        <v>91.166965888689404</v>
      </c>
      <c r="Z7" s="5">
        <f t="shared" si="0"/>
        <v>110.86797957695114</v>
      </c>
      <c r="AA7" s="5">
        <f t="shared" si="0"/>
        <v>106.94676171697255</v>
      </c>
      <c r="AB7" s="6">
        <f t="shared" si="8"/>
        <v>0.11303533816990408</v>
      </c>
      <c r="AC7" s="6">
        <f t="shared" si="1"/>
        <v>8.0985538296732829E-2</v>
      </c>
      <c r="AD7" s="6">
        <f t="shared" si="1"/>
        <v>-8.8330341113105892E-2</v>
      </c>
      <c r="AE7" s="6">
        <f t="shared" si="1"/>
        <v>0.10867979576951137</v>
      </c>
      <c r="AF7" s="6">
        <f t="shared" si="1"/>
        <v>6.9467617169725493E-2</v>
      </c>
    </row>
    <row r="8" spans="1:32" x14ac:dyDescent="0.25">
      <c r="A8" s="2">
        <f t="shared" si="2"/>
        <v>1975</v>
      </c>
      <c r="B8" s="4">
        <v>565</v>
      </c>
      <c r="C8" s="4">
        <v>736</v>
      </c>
      <c r="D8" s="4">
        <v>1945</v>
      </c>
      <c r="E8" s="4">
        <v>595</v>
      </c>
      <c r="F8" s="4">
        <v>491</v>
      </c>
      <c r="G8" s="4">
        <v>1156</v>
      </c>
      <c r="H8" s="4">
        <v>2292</v>
      </c>
      <c r="I8" s="4">
        <v>484</v>
      </c>
      <c r="J8" s="4">
        <v>316</v>
      </c>
      <c r="K8" s="4">
        <v>825</v>
      </c>
      <c r="L8" s="4">
        <v>293</v>
      </c>
      <c r="M8" s="4">
        <v>1570</v>
      </c>
      <c r="N8" s="4">
        <v>166</v>
      </c>
      <c r="O8" s="4">
        <v>926</v>
      </c>
      <c r="P8" s="4">
        <v>378</v>
      </c>
      <c r="Q8" s="4">
        <v>9550</v>
      </c>
      <c r="R8" s="4">
        <f t="shared" si="3"/>
        <v>10234</v>
      </c>
      <c r="S8" s="4">
        <f t="shared" si="4"/>
        <v>2504</v>
      </c>
      <c r="T8" s="4">
        <f t="shared" si="5"/>
        <v>3117</v>
      </c>
      <c r="U8" s="4">
        <f t="shared" si="6"/>
        <v>7117</v>
      </c>
      <c r="V8" s="4">
        <f>SUM(Befolkning[[#This Row],[Mariehamn]:[Skärgård]])</f>
        <v>22288</v>
      </c>
      <c r="W8" s="5">
        <f t="shared" si="7"/>
        <v>111.74818628598176</v>
      </c>
      <c r="X8" s="5">
        <f t="shared" si="0"/>
        <v>109.63042313872522</v>
      </c>
      <c r="Y8" s="5">
        <f t="shared" si="0"/>
        <v>89.910233393177748</v>
      </c>
      <c r="Z8" s="5">
        <f t="shared" si="0"/>
        <v>113.67614879649889</v>
      </c>
      <c r="AA8" s="5">
        <f t="shared" si="0"/>
        <v>107.94782344911269</v>
      </c>
      <c r="AB8" s="6">
        <f t="shared" si="8"/>
        <v>0.11748186285981754</v>
      </c>
      <c r="AC8" s="6">
        <f t="shared" si="1"/>
        <v>9.6304231387252193E-2</v>
      </c>
      <c r="AD8" s="6">
        <f t="shared" si="1"/>
        <v>-0.10089766606822259</v>
      </c>
      <c r="AE8" s="6">
        <f t="shared" si="1"/>
        <v>0.13676148796498899</v>
      </c>
      <c r="AF8" s="6">
        <f t="shared" si="1"/>
        <v>7.9478234491126898E-2</v>
      </c>
    </row>
    <row r="9" spans="1:32" x14ac:dyDescent="0.25">
      <c r="A9" s="2">
        <f t="shared" si="2"/>
        <v>1976</v>
      </c>
      <c r="B9" s="4">
        <v>560</v>
      </c>
      <c r="C9" s="4">
        <v>716</v>
      </c>
      <c r="D9" s="4">
        <v>1999</v>
      </c>
      <c r="E9" s="4">
        <v>589</v>
      </c>
      <c r="F9" s="4">
        <v>496</v>
      </c>
      <c r="G9" s="4">
        <v>1180</v>
      </c>
      <c r="H9" s="4">
        <v>2361</v>
      </c>
      <c r="I9" s="4">
        <v>482</v>
      </c>
      <c r="J9" s="4">
        <v>312</v>
      </c>
      <c r="K9" s="4">
        <v>822</v>
      </c>
      <c r="L9" s="4">
        <v>285</v>
      </c>
      <c r="M9" s="4">
        <v>1586</v>
      </c>
      <c r="N9" s="4">
        <v>156</v>
      </c>
      <c r="O9" s="4">
        <v>928</v>
      </c>
      <c r="P9" s="4">
        <v>375</v>
      </c>
      <c r="Q9" s="4">
        <v>9566</v>
      </c>
      <c r="R9" s="4">
        <f t="shared" si="3"/>
        <v>10373</v>
      </c>
      <c r="S9" s="4">
        <f t="shared" si="4"/>
        <v>2474</v>
      </c>
      <c r="T9" s="4">
        <f t="shared" si="5"/>
        <v>3183</v>
      </c>
      <c r="U9" s="4">
        <f t="shared" si="6"/>
        <v>7190</v>
      </c>
      <c r="V9" s="4">
        <f>SUM(Befolkning[[#This Row],[Mariehamn]:[Skärgård]])</f>
        <v>22413</v>
      </c>
      <c r="W9" s="5">
        <f t="shared" si="7"/>
        <v>111.93540837818863</v>
      </c>
      <c r="X9" s="5">
        <f t="shared" si="0"/>
        <v>111.11944295661489</v>
      </c>
      <c r="Y9" s="5">
        <f t="shared" si="0"/>
        <v>88.833034111310596</v>
      </c>
      <c r="Z9" s="5">
        <f t="shared" si="0"/>
        <v>116.08315098468272</v>
      </c>
      <c r="AA9" s="5">
        <f t="shared" si="0"/>
        <v>109.05505839526771</v>
      </c>
      <c r="AB9" s="6">
        <f t="shared" si="8"/>
        <v>0.11935408378188628</v>
      </c>
      <c r="AC9" s="6">
        <f t="shared" si="1"/>
        <v>0.11119442956614889</v>
      </c>
      <c r="AD9" s="6">
        <f t="shared" si="1"/>
        <v>-0.11166965888689406</v>
      </c>
      <c r="AE9" s="6">
        <f t="shared" si="1"/>
        <v>0.16083150984682715</v>
      </c>
      <c r="AF9" s="6">
        <f t="shared" si="1"/>
        <v>9.0550583952677011E-2</v>
      </c>
    </row>
    <row r="10" spans="1:32" x14ac:dyDescent="0.25">
      <c r="A10" s="2">
        <f t="shared" si="2"/>
        <v>1977</v>
      </c>
      <c r="B10" s="4">
        <v>567</v>
      </c>
      <c r="C10" s="4">
        <v>697</v>
      </c>
      <c r="D10" s="4">
        <v>2029</v>
      </c>
      <c r="E10" s="4">
        <v>598</v>
      </c>
      <c r="F10" s="4">
        <v>489</v>
      </c>
      <c r="G10" s="4">
        <v>1169</v>
      </c>
      <c r="H10" s="4">
        <v>2363</v>
      </c>
      <c r="I10" s="4">
        <v>458</v>
      </c>
      <c r="J10" s="4">
        <v>300</v>
      </c>
      <c r="K10" s="4">
        <v>847</v>
      </c>
      <c r="L10" s="4">
        <v>301</v>
      </c>
      <c r="M10" s="4">
        <v>1595</v>
      </c>
      <c r="N10" s="4">
        <v>153</v>
      </c>
      <c r="O10" s="4">
        <v>933</v>
      </c>
      <c r="P10" s="4">
        <v>374</v>
      </c>
      <c r="Q10" s="4">
        <v>9579</v>
      </c>
      <c r="R10" s="4">
        <f t="shared" si="3"/>
        <v>10423</v>
      </c>
      <c r="S10" s="4">
        <f t="shared" si="4"/>
        <v>2450</v>
      </c>
      <c r="T10" s="4">
        <f t="shared" si="5"/>
        <v>3210</v>
      </c>
      <c r="U10" s="4">
        <f t="shared" si="6"/>
        <v>7213</v>
      </c>
      <c r="V10" s="4">
        <f>SUM(Befolkning[[#This Row],[Mariehamn]:[Skärgård]])</f>
        <v>22452</v>
      </c>
      <c r="W10" s="5">
        <f t="shared" si="7"/>
        <v>112.08752632810672</v>
      </c>
      <c r="X10" s="5">
        <f t="shared" si="0"/>
        <v>111.65506159614355</v>
      </c>
      <c r="Y10" s="5">
        <f t="shared" si="0"/>
        <v>87.97127468581688</v>
      </c>
      <c r="Z10" s="5">
        <f t="shared" si="0"/>
        <v>117.06783369803064</v>
      </c>
      <c r="AA10" s="5">
        <f t="shared" si="0"/>
        <v>109.40391324131656</v>
      </c>
      <c r="AB10" s="6">
        <f t="shared" si="8"/>
        <v>0.12087526328106724</v>
      </c>
      <c r="AC10" s="6">
        <f t="shared" si="1"/>
        <v>0.11655061596143557</v>
      </c>
      <c r="AD10" s="6">
        <f t="shared" si="1"/>
        <v>-0.1202872531418312</v>
      </c>
      <c r="AE10" s="6">
        <f t="shared" si="1"/>
        <v>0.17067833698030643</v>
      </c>
      <c r="AF10" s="6">
        <f t="shared" si="1"/>
        <v>9.4039132413165527E-2</v>
      </c>
    </row>
    <row r="11" spans="1:32" x14ac:dyDescent="0.25">
      <c r="A11" s="2">
        <f t="shared" si="2"/>
        <v>1978</v>
      </c>
      <c r="B11" s="4">
        <v>564</v>
      </c>
      <c r="C11" s="4">
        <v>691</v>
      </c>
      <c r="D11" s="4">
        <v>2054</v>
      </c>
      <c r="E11" s="4">
        <v>601</v>
      </c>
      <c r="F11" s="4">
        <v>486</v>
      </c>
      <c r="G11" s="4">
        <v>1192</v>
      </c>
      <c r="H11" s="4">
        <v>2444</v>
      </c>
      <c r="I11" s="4">
        <v>460</v>
      </c>
      <c r="J11" s="4">
        <v>290</v>
      </c>
      <c r="K11" s="4">
        <v>876</v>
      </c>
      <c r="L11" s="4">
        <v>302</v>
      </c>
      <c r="M11" s="4">
        <v>1570</v>
      </c>
      <c r="N11" s="4">
        <v>152</v>
      </c>
      <c r="O11" s="4">
        <v>937</v>
      </c>
      <c r="P11" s="4">
        <v>373</v>
      </c>
      <c r="Q11" s="4">
        <v>9550</v>
      </c>
      <c r="R11" s="4">
        <f t="shared" si="3"/>
        <v>10552</v>
      </c>
      <c r="S11" s="4">
        <f t="shared" si="4"/>
        <v>2440</v>
      </c>
      <c r="T11" s="4">
        <f t="shared" si="5"/>
        <v>3320</v>
      </c>
      <c r="U11" s="4">
        <f t="shared" si="6"/>
        <v>7232</v>
      </c>
      <c r="V11" s="4">
        <f>SUM(Befolkning[[#This Row],[Mariehamn]:[Skärgård]])</f>
        <v>22542</v>
      </c>
      <c r="W11" s="5">
        <f t="shared" si="7"/>
        <v>111.74818628598176</v>
      </c>
      <c r="X11" s="5">
        <f t="shared" si="0"/>
        <v>113.03695768612747</v>
      </c>
      <c r="Y11" s="5">
        <f t="shared" si="0"/>
        <v>87.612208258527829</v>
      </c>
      <c r="Z11" s="5">
        <f t="shared" si="0"/>
        <v>121.07950401167031</v>
      </c>
      <c r="AA11" s="5">
        <f t="shared" si="0"/>
        <v>109.69209767935691</v>
      </c>
      <c r="AB11" s="6">
        <f t="shared" si="8"/>
        <v>0.11748186285981754</v>
      </c>
      <c r="AC11" s="6">
        <f t="shared" si="1"/>
        <v>0.13036957686127471</v>
      </c>
      <c r="AD11" s="6">
        <f t="shared" si="1"/>
        <v>-0.12387791741472176</v>
      </c>
      <c r="AE11" s="6">
        <f t="shared" si="1"/>
        <v>0.21079504011670314</v>
      </c>
      <c r="AF11" s="6">
        <f t="shared" si="1"/>
        <v>9.6920976793569036E-2</v>
      </c>
    </row>
    <row r="12" spans="1:32" x14ac:dyDescent="0.25">
      <c r="A12" s="2">
        <f t="shared" si="2"/>
        <v>1979</v>
      </c>
      <c r="B12" s="4">
        <v>554</v>
      </c>
      <c r="C12" s="4">
        <v>711</v>
      </c>
      <c r="D12" s="4">
        <v>2053</v>
      </c>
      <c r="E12" s="4">
        <v>590</v>
      </c>
      <c r="F12" s="4">
        <v>465</v>
      </c>
      <c r="G12" s="4">
        <v>1179</v>
      </c>
      <c r="H12" s="4">
        <v>2534</v>
      </c>
      <c r="I12" s="4">
        <v>461</v>
      </c>
      <c r="J12" s="4">
        <v>297</v>
      </c>
      <c r="K12" s="4">
        <v>907</v>
      </c>
      <c r="L12" s="4">
        <v>302</v>
      </c>
      <c r="M12" s="4">
        <v>1552</v>
      </c>
      <c r="N12" s="4">
        <v>148</v>
      </c>
      <c r="O12" s="4">
        <v>944</v>
      </c>
      <c r="P12" s="4">
        <v>373</v>
      </c>
      <c r="Q12" s="4">
        <v>9538</v>
      </c>
      <c r="R12" s="4">
        <f t="shared" si="3"/>
        <v>10647</v>
      </c>
      <c r="S12" s="4">
        <f t="shared" si="4"/>
        <v>2423</v>
      </c>
      <c r="T12" s="4">
        <f t="shared" si="5"/>
        <v>3441</v>
      </c>
      <c r="U12" s="4">
        <f t="shared" si="6"/>
        <v>7206</v>
      </c>
      <c r="V12" s="4">
        <f>SUM(Befolkning[[#This Row],[Mariehamn]:[Skärgård]])</f>
        <v>22608</v>
      </c>
      <c r="W12" s="5">
        <f t="shared" si="7"/>
        <v>111.60776971682658</v>
      </c>
      <c r="X12" s="5">
        <f t="shared" si="0"/>
        <v>114.05463310123191</v>
      </c>
      <c r="Y12" s="5">
        <f t="shared" si="0"/>
        <v>87.001795332136439</v>
      </c>
      <c r="Z12" s="5">
        <f t="shared" si="0"/>
        <v>125.49234135667395</v>
      </c>
      <c r="AA12" s="5">
        <f t="shared" si="0"/>
        <v>109.29774002730169</v>
      </c>
      <c r="AB12" s="6">
        <f t="shared" si="8"/>
        <v>0.11607769716826577</v>
      </c>
      <c r="AC12" s="6">
        <f t="shared" si="1"/>
        <v>0.14054633101231917</v>
      </c>
      <c r="AD12" s="6">
        <f t="shared" si="1"/>
        <v>-0.12998204667863555</v>
      </c>
      <c r="AE12" s="6">
        <f t="shared" si="1"/>
        <v>0.25492341356673953</v>
      </c>
      <c r="AF12" s="6">
        <f t="shared" si="1"/>
        <v>9.2977400273016819E-2</v>
      </c>
    </row>
    <row r="13" spans="1:32" x14ac:dyDescent="0.25">
      <c r="A13" s="2">
        <f t="shared" si="2"/>
        <v>1980</v>
      </c>
      <c r="B13" s="4">
        <v>550</v>
      </c>
      <c r="C13" s="4">
        <v>685</v>
      </c>
      <c r="D13" s="4">
        <v>2052</v>
      </c>
      <c r="E13" s="4">
        <v>608</v>
      </c>
      <c r="F13" s="4">
        <v>471</v>
      </c>
      <c r="G13" s="4">
        <v>1196</v>
      </c>
      <c r="H13" s="4">
        <v>2615</v>
      </c>
      <c r="I13" s="4">
        <v>454</v>
      </c>
      <c r="J13" s="4">
        <v>304</v>
      </c>
      <c r="K13" s="4">
        <v>954</v>
      </c>
      <c r="L13" s="4">
        <v>302</v>
      </c>
      <c r="M13" s="4">
        <v>1564</v>
      </c>
      <c r="N13" s="4">
        <v>149</v>
      </c>
      <c r="O13" s="4">
        <v>939</v>
      </c>
      <c r="P13" s="4">
        <v>387</v>
      </c>
      <c r="Q13" s="4">
        <v>9553</v>
      </c>
      <c r="R13" s="4">
        <f t="shared" si="3"/>
        <v>10778</v>
      </c>
      <c r="S13" s="4">
        <f t="shared" si="4"/>
        <v>2452</v>
      </c>
      <c r="T13" s="4">
        <f t="shared" si="5"/>
        <v>3569</v>
      </c>
      <c r="U13" s="4">
        <f t="shared" si="6"/>
        <v>7209</v>
      </c>
      <c r="V13" s="4">
        <f>SUM(Befolkning[[#This Row],[Mariehamn]:[Skärgård]])</f>
        <v>22783</v>
      </c>
      <c r="W13" s="5">
        <f t="shared" si="7"/>
        <v>111.78329042827053</v>
      </c>
      <c r="X13" s="5">
        <f t="shared" si="0"/>
        <v>115.45795393679701</v>
      </c>
      <c r="Y13" s="5">
        <f t="shared" si="0"/>
        <v>88.043087971274687</v>
      </c>
      <c r="Z13" s="5">
        <f t="shared" si="0"/>
        <v>130.16046681254559</v>
      </c>
      <c r="AA13" s="5">
        <f t="shared" si="0"/>
        <v>109.34324283330805</v>
      </c>
      <c r="AB13" s="6">
        <f t="shared" si="8"/>
        <v>0.11783290428270532</v>
      </c>
      <c r="AC13" s="6">
        <f t="shared" si="1"/>
        <v>0.15457953936797009</v>
      </c>
      <c r="AD13" s="6">
        <f t="shared" si="1"/>
        <v>-0.11956912028725319</v>
      </c>
      <c r="AE13" s="6">
        <f t="shared" si="1"/>
        <v>0.30160466812545583</v>
      </c>
      <c r="AF13" s="6">
        <f t="shared" si="1"/>
        <v>9.3432428333080519E-2</v>
      </c>
    </row>
    <row r="14" spans="1:32" x14ac:dyDescent="0.25">
      <c r="A14" s="2">
        <f t="shared" si="2"/>
        <v>1981</v>
      </c>
      <c r="B14" s="4">
        <v>568</v>
      </c>
      <c r="C14" s="4">
        <v>698</v>
      </c>
      <c r="D14" s="4">
        <v>2092</v>
      </c>
      <c r="E14" s="4">
        <v>600</v>
      </c>
      <c r="F14" s="4">
        <v>468</v>
      </c>
      <c r="G14" s="4">
        <v>1195</v>
      </c>
      <c r="H14" s="4">
        <v>2676</v>
      </c>
      <c r="I14" s="4">
        <v>445</v>
      </c>
      <c r="J14" s="4">
        <v>301</v>
      </c>
      <c r="K14" s="4">
        <v>988</v>
      </c>
      <c r="L14" s="4">
        <v>312</v>
      </c>
      <c r="M14" s="4">
        <v>1568</v>
      </c>
      <c r="N14" s="4">
        <v>146</v>
      </c>
      <c r="O14" s="4">
        <v>939</v>
      </c>
      <c r="P14" s="4">
        <v>382</v>
      </c>
      <c r="Q14" s="4">
        <v>9606</v>
      </c>
      <c r="R14" s="4">
        <f t="shared" si="3"/>
        <v>10936</v>
      </c>
      <c r="S14" s="4">
        <f t="shared" si="4"/>
        <v>2442</v>
      </c>
      <c r="T14" s="4">
        <f t="shared" si="5"/>
        <v>3664</v>
      </c>
      <c r="U14" s="4">
        <f t="shared" si="6"/>
        <v>7272</v>
      </c>
      <c r="V14" s="4">
        <f>SUM(Befolkning[[#This Row],[Mariehamn]:[Skärgård]])</f>
        <v>22984</v>
      </c>
      <c r="W14" s="5">
        <f t="shared" si="7"/>
        <v>112.40346360870583</v>
      </c>
      <c r="X14" s="5">
        <f t="shared" si="0"/>
        <v>117.15050883770755</v>
      </c>
      <c r="Y14" s="5">
        <f t="shared" si="0"/>
        <v>87.684021543985637</v>
      </c>
      <c r="Z14" s="5">
        <f t="shared" si="0"/>
        <v>133.62509117432529</v>
      </c>
      <c r="AA14" s="5">
        <f t="shared" si="0"/>
        <v>110.29880175944183</v>
      </c>
      <c r="AB14" s="6">
        <f t="shared" si="8"/>
        <v>0.12403463608705834</v>
      </c>
      <c r="AC14" s="6">
        <f t="shared" si="1"/>
        <v>0.17150508837707545</v>
      </c>
      <c r="AD14" s="6">
        <f t="shared" si="1"/>
        <v>-0.12315978456014365</v>
      </c>
      <c r="AE14" s="6">
        <f t="shared" si="1"/>
        <v>0.33625091174325306</v>
      </c>
      <c r="AF14" s="6">
        <f t="shared" si="1"/>
        <v>0.10298801759441822</v>
      </c>
    </row>
    <row r="15" spans="1:32" x14ac:dyDescent="0.25">
      <c r="A15" s="2">
        <f t="shared" si="2"/>
        <v>1982</v>
      </c>
      <c r="B15" s="4">
        <v>552</v>
      </c>
      <c r="C15" s="4">
        <v>716</v>
      </c>
      <c r="D15" s="4">
        <v>2119</v>
      </c>
      <c r="E15" s="4">
        <v>604</v>
      </c>
      <c r="F15" s="4">
        <v>474</v>
      </c>
      <c r="G15" s="4">
        <v>1226</v>
      </c>
      <c r="H15" s="4">
        <v>2730</v>
      </c>
      <c r="I15" s="4">
        <v>453</v>
      </c>
      <c r="J15" s="4">
        <v>292</v>
      </c>
      <c r="K15" s="4">
        <v>1020</v>
      </c>
      <c r="L15" s="4">
        <v>311</v>
      </c>
      <c r="M15" s="4">
        <v>1548</v>
      </c>
      <c r="N15" s="4">
        <v>147</v>
      </c>
      <c r="O15" s="4">
        <v>951</v>
      </c>
      <c r="P15" s="4">
        <v>375</v>
      </c>
      <c r="Q15" s="4">
        <v>9733</v>
      </c>
      <c r="R15" s="4">
        <f t="shared" si="3"/>
        <v>11095</v>
      </c>
      <c r="S15" s="4">
        <f t="shared" si="4"/>
        <v>2423</v>
      </c>
      <c r="T15" s="4">
        <f t="shared" si="5"/>
        <v>3750</v>
      </c>
      <c r="U15" s="4">
        <f t="shared" si="6"/>
        <v>7345</v>
      </c>
      <c r="V15" s="4">
        <f>SUM(Befolkning[[#This Row],[Mariehamn]:[Skärgård]])</f>
        <v>23251</v>
      </c>
      <c r="W15" s="5">
        <f t="shared" si="7"/>
        <v>113.88953896559795</v>
      </c>
      <c r="X15" s="5">
        <f t="shared" si="0"/>
        <v>118.85377611140868</v>
      </c>
      <c r="Y15" s="5">
        <f t="shared" si="0"/>
        <v>87.001795332136439</v>
      </c>
      <c r="Z15" s="5">
        <f t="shared" si="0"/>
        <v>136.76148796498907</v>
      </c>
      <c r="AA15" s="5">
        <f t="shared" si="0"/>
        <v>111.40603670559686</v>
      </c>
      <c r="AB15" s="6">
        <f t="shared" si="8"/>
        <v>0.13889538965597947</v>
      </c>
      <c r="AC15" s="6">
        <f t="shared" si="1"/>
        <v>0.18853776111408682</v>
      </c>
      <c r="AD15" s="6">
        <f t="shared" si="1"/>
        <v>-0.12998204667863555</v>
      </c>
      <c r="AE15" s="6">
        <f t="shared" si="1"/>
        <v>0.36761487964989059</v>
      </c>
      <c r="AF15" s="6">
        <f t="shared" si="1"/>
        <v>0.11406036705596856</v>
      </c>
    </row>
    <row r="16" spans="1:32" x14ac:dyDescent="0.25">
      <c r="A16" s="2">
        <f t="shared" si="2"/>
        <v>1983</v>
      </c>
      <c r="B16" s="4">
        <v>551</v>
      </c>
      <c r="C16" s="4">
        <v>716</v>
      </c>
      <c r="D16" s="4">
        <v>2144</v>
      </c>
      <c r="E16" s="4">
        <v>610</v>
      </c>
      <c r="F16" s="4">
        <v>481</v>
      </c>
      <c r="G16" s="4">
        <v>1232</v>
      </c>
      <c r="H16" s="4">
        <v>2819</v>
      </c>
      <c r="I16" s="4">
        <v>459</v>
      </c>
      <c r="J16" s="4">
        <v>292</v>
      </c>
      <c r="K16" s="4">
        <v>1079</v>
      </c>
      <c r="L16" s="4">
        <v>316</v>
      </c>
      <c r="M16" s="4">
        <v>1564</v>
      </c>
      <c r="N16" s="4">
        <v>145</v>
      </c>
      <c r="O16" s="4">
        <v>957</v>
      </c>
      <c r="P16" s="4">
        <v>379</v>
      </c>
      <c r="Q16" s="4">
        <v>9691</v>
      </c>
      <c r="R16" s="4">
        <f t="shared" si="3"/>
        <v>11308</v>
      </c>
      <c r="S16" s="4">
        <f t="shared" si="4"/>
        <v>2436</v>
      </c>
      <c r="T16" s="4">
        <f t="shared" si="5"/>
        <v>3898</v>
      </c>
      <c r="U16" s="4">
        <f t="shared" si="6"/>
        <v>7410</v>
      </c>
      <c r="V16" s="4">
        <f>SUM(Befolkning[[#This Row],[Mariehamn]:[Skärgård]])</f>
        <v>23435</v>
      </c>
      <c r="W16" s="5">
        <f t="shared" si="7"/>
        <v>113.39808097355488</v>
      </c>
      <c r="X16" s="5">
        <f t="shared" si="0"/>
        <v>121.13551151580076</v>
      </c>
      <c r="Y16" s="5">
        <f t="shared" si="0"/>
        <v>87.468581687612215</v>
      </c>
      <c r="Z16" s="5">
        <f t="shared" si="0"/>
        <v>142.15900802334062</v>
      </c>
      <c r="AA16" s="5">
        <f t="shared" si="0"/>
        <v>112.39193083573487</v>
      </c>
      <c r="AB16" s="6">
        <f t="shared" si="8"/>
        <v>0.13398080973554882</v>
      </c>
      <c r="AC16" s="6">
        <f t="shared" si="1"/>
        <v>0.21135511515800753</v>
      </c>
      <c r="AD16" s="6">
        <f t="shared" si="1"/>
        <v>-0.12531418312387788</v>
      </c>
      <c r="AE16" s="6">
        <f t="shared" si="1"/>
        <v>0.42159008023340627</v>
      </c>
      <c r="AF16" s="6">
        <f t="shared" si="1"/>
        <v>0.12391930835734866</v>
      </c>
    </row>
    <row r="17" spans="1:32" x14ac:dyDescent="0.25">
      <c r="A17" s="2">
        <f t="shared" si="2"/>
        <v>1984</v>
      </c>
      <c r="B17" s="4">
        <v>546</v>
      </c>
      <c r="C17" s="4">
        <v>748</v>
      </c>
      <c r="D17" s="4">
        <v>2145</v>
      </c>
      <c r="E17" s="4">
        <v>605</v>
      </c>
      <c r="F17" s="4">
        <v>464</v>
      </c>
      <c r="G17" s="4">
        <v>1235</v>
      </c>
      <c r="H17" s="4">
        <v>2831</v>
      </c>
      <c r="I17" s="4">
        <v>457</v>
      </c>
      <c r="J17" s="4">
        <v>293</v>
      </c>
      <c r="K17" s="4">
        <v>1099</v>
      </c>
      <c r="L17" s="4">
        <v>314</v>
      </c>
      <c r="M17" s="4">
        <v>1561</v>
      </c>
      <c r="N17" s="4">
        <v>147</v>
      </c>
      <c r="O17" s="4">
        <v>940</v>
      </c>
      <c r="P17" s="4">
        <v>386</v>
      </c>
      <c r="Q17" s="4">
        <v>9824</v>
      </c>
      <c r="R17" s="4">
        <f t="shared" si="3"/>
        <v>11337</v>
      </c>
      <c r="S17" s="4">
        <f t="shared" si="4"/>
        <v>2434</v>
      </c>
      <c r="T17" s="4">
        <f t="shared" si="5"/>
        <v>3930</v>
      </c>
      <c r="U17" s="4">
        <f t="shared" si="6"/>
        <v>7407</v>
      </c>
      <c r="V17" s="4">
        <f>SUM(Befolkning[[#This Row],[Mariehamn]:[Skärgård]])</f>
        <v>23595</v>
      </c>
      <c r="W17" s="5">
        <f t="shared" si="7"/>
        <v>114.95436461502457</v>
      </c>
      <c r="X17" s="5">
        <f t="shared" si="0"/>
        <v>121.44617032672738</v>
      </c>
      <c r="Y17" s="5">
        <f t="shared" si="0"/>
        <v>87.396768402154407</v>
      </c>
      <c r="Z17" s="5">
        <f t="shared" si="0"/>
        <v>143.32603938730853</v>
      </c>
      <c r="AA17" s="5">
        <f t="shared" si="0"/>
        <v>112.3464280297285</v>
      </c>
      <c r="AB17" s="6">
        <f t="shared" si="8"/>
        <v>0.14954364615024573</v>
      </c>
      <c r="AC17" s="6">
        <f t="shared" si="1"/>
        <v>0.21446170326727376</v>
      </c>
      <c r="AD17" s="6">
        <f t="shared" si="1"/>
        <v>-0.12603231597845599</v>
      </c>
      <c r="AE17" s="6">
        <f t="shared" si="1"/>
        <v>0.43326039387308524</v>
      </c>
      <c r="AF17" s="6">
        <f t="shared" si="1"/>
        <v>0.12346428029728496</v>
      </c>
    </row>
    <row r="18" spans="1:32" x14ac:dyDescent="0.25">
      <c r="A18" s="2">
        <f t="shared" si="2"/>
        <v>1985</v>
      </c>
      <c r="B18" s="4">
        <v>528</v>
      </c>
      <c r="C18" s="4">
        <v>769</v>
      </c>
      <c r="D18" s="4">
        <v>2162</v>
      </c>
      <c r="E18" s="4">
        <v>605</v>
      </c>
      <c r="F18" s="4">
        <v>443</v>
      </c>
      <c r="G18" s="4">
        <v>1214</v>
      </c>
      <c r="H18" s="4">
        <v>2839</v>
      </c>
      <c r="I18" s="4">
        <v>465</v>
      </c>
      <c r="J18" s="4">
        <v>288</v>
      </c>
      <c r="K18" s="4">
        <v>1125</v>
      </c>
      <c r="L18" s="4">
        <v>311</v>
      </c>
      <c r="M18" s="4">
        <v>1564</v>
      </c>
      <c r="N18" s="4">
        <v>150</v>
      </c>
      <c r="O18" s="4">
        <v>920</v>
      </c>
      <c r="P18" s="4">
        <v>379</v>
      </c>
      <c r="Q18" s="4">
        <v>9829</v>
      </c>
      <c r="R18" s="4">
        <f t="shared" si="3"/>
        <v>11347</v>
      </c>
      <c r="S18" s="4">
        <f t="shared" si="4"/>
        <v>2415</v>
      </c>
      <c r="T18" s="4">
        <f t="shared" si="5"/>
        <v>3964</v>
      </c>
      <c r="U18" s="4">
        <f t="shared" si="6"/>
        <v>7383</v>
      </c>
      <c r="V18" s="4">
        <f>SUM(Befolkning[[#This Row],[Mariehamn]:[Skärgård]])</f>
        <v>23591</v>
      </c>
      <c r="W18" s="5">
        <f t="shared" si="7"/>
        <v>115.01287151883923</v>
      </c>
      <c r="X18" s="5">
        <f t="shared" si="0"/>
        <v>121.55329405463311</v>
      </c>
      <c r="Y18" s="5">
        <f t="shared" si="0"/>
        <v>86.71454219030521</v>
      </c>
      <c r="Z18" s="5">
        <f t="shared" si="0"/>
        <v>144.56601021152443</v>
      </c>
      <c r="AA18" s="5">
        <f t="shared" si="0"/>
        <v>111.98240558167754</v>
      </c>
      <c r="AB18" s="6">
        <f t="shared" si="8"/>
        <v>0.15012871518839233</v>
      </c>
      <c r="AC18" s="6">
        <f t="shared" si="1"/>
        <v>0.2155329405463311</v>
      </c>
      <c r="AD18" s="6">
        <f t="shared" si="1"/>
        <v>-0.1328545780969479</v>
      </c>
      <c r="AE18" s="6">
        <f t="shared" si="1"/>
        <v>0.44566010211524443</v>
      </c>
      <c r="AF18" s="6">
        <f t="shared" si="1"/>
        <v>0.11982405581677535</v>
      </c>
    </row>
    <row r="19" spans="1:32" x14ac:dyDescent="0.25">
      <c r="A19" s="2">
        <f t="shared" si="2"/>
        <v>1986</v>
      </c>
      <c r="B19" s="4">
        <v>528</v>
      </c>
      <c r="C19" s="4">
        <v>759</v>
      </c>
      <c r="D19" s="4">
        <v>2163</v>
      </c>
      <c r="E19" s="4">
        <v>593</v>
      </c>
      <c r="F19" s="4">
        <v>442</v>
      </c>
      <c r="G19" s="4">
        <v>1203</v>
      </c>
      <c r="H19" s="4">
        <v>2858</v>
      </c>
      <c r="I19" s="4">
        <v>460</v>
      </c>
      <c r="J19" s="4">
        <v>277</v>
      </c>
      <c r="K19" s="4">
        <v>1133</v>
      </c>
      <c r="L19" s="4">
        <v>307</v>
      </c>
      <c r="M19" s="4">
        <v>1581</v>
      </c>
      <c r="N19" s="4">
        <v>151</v>
      </c>
      <c r="O19" s="4">
        <v>911</v>
      </c>
      <c r="P19" s="4">
        <v>386</v>
      </c>
      <c r="Q19" s="4">
        <v>9888</v>
      </c>
      <c r="R19" s="4">
        <f t="shared" si="3"/>
        <v>11357</v>
      </c>
      <c r="S19" s="4">
        <f t="shared" si="4"/>
        <v>2395</v>
      </c>
      <c r="T19" s="4">
        <f t="shared" si="5"/>
        <v>3991</v>
      </c>
      <c r="U19" s="4">
        <f t="shared" si="6"/>
        <v>7366</v>
      </c>
      <c r="V19" s="4">
        <f>SUM(Befolkning[[#This Row],[Mariehamn]:[Skärgård]])</f>
        <v>23640</v>
      </c>
      <c r="W19" s="5">
        <f t="shared" si="7"/>
        <v>115.7032529838521</v>
      </c>
      <c r="X19" s="5">
        <f t="shared" si="7"/>
        <v>121.66041778253884</v>
      </c>
      <c r="Y19" s="5">
        <f t="shared" si="7"/>
        <v>85.996409335727108</v>
      </c>
      <c r="Z19" s="5">
        <f t="shared" si="7"/>
        <v>145.55069292487235</v>
      </c>
      <c r="AA19" s="5">
        <f t="shared" si="7"/>
        <v>111.72455634764145</v>
      </c>
      <c r="AB19" s="6">
        <f t="shared" si="8"/>
        <v>0.1570325298385209</v>
      </c>
      <c r="AC19" s="6">
        <f t="shared" si="8"/>
        <v>0.21660417782538843</v>
      </c>
      <c r="AD19" s="6">
        <f t="shared" si="8"/>
        <v>-0.14003590664272891</v>
      </c>
      <c r="AE19" s="6">
        <f t="shared" si="8"/>
        <v>0.45550692924872349</v>
      </c>
      <c r="AF19" s="6">
        <f t="shared" si="8"/>
        <v>0.11724556347641446</v>
      </c>
    </row>
    <row r="20" spans="1:32" x14ac:dyDescent="0.25">
      <c r="A20" s="2">
        <f t="shared" si="2"/>
        <v>1987</v>
      </c>
      <c r="B20" s="4">
        <v>529</v>
      </c>
      <c r="C20" s="4">
        <v>768</v>
      </c>
      <c r="D20" s="4">
        <v>2188</v>
      </c>
      <c r="E20" s="4">
        <v>588</v>
      </c>
      <c r="F20" s="4">
        <v>437</v>
      </c>
      <c r="G20" s="4">
        <v>1196</v>
      </c>
      <c r="H20" s="4">
        <v>2869</v>
      </c>
      <c r="I20" s="4">
        <v>445</v>
      </c>
      <c r="J20" s="4">
        <v>280</v>
      </c>
      <c r="K20" s="4">
        <v>1159</v>
      </c>
      <c r="L20" s="4">
        <v>310</v>
      </c>
      <c r="M20" s="4">
        <v>1574</v>
      </c>
      <c r="N20" s="4">
        <v>140</v>
      </c>
      <c r="O20" s="4">
        <v>930</v>
      </c>
      <c r="P20" s="4">
        <v>382</v>
      </c>
      <c r="Q20" s="4">
        <v>9966</v>
      </c>
      <c r="R20" s="4">
        <f t="shared" si="3"/>
        <v>11431</v>
      </c>
      <c r="S20" s="4">
        <f t="shared" si="4"/>
        <v>2364</v>
      </c>
      <c r="T20" s="4">
        <f t="shared" si="5"/>
        <v>4028</v>
      </c>
      <c r="U20" s="4">
        <f t="shared" si="6"/>
        <v>7403</v>
      </c>
      <c r="V20" s="4">
        <f>SUM(Befolkning[[#This Row],[Mariehamn]:[Skärgård]])</f>
        <v>23761</v>
      </c>
      <c r="W20" s="5">
        <f t="shared" si="7"/>
        <v>116.61596068336064</v>
      </c>
      <c r="X20" s="5">
        <f t="shared" si="7"/>
        <v>122.45313336904124</v>
      </c>
      <c r="Y20" s="5">
        <f t="shared" si="7"/>
        <v>84.883303411131067</v>
      </c>
      <c r="Z20" s="5">
        <f t="shared" si="7"/>
        <v>146.90007293946024</v>
      </c>
      <c r="AA20" s="5">
        <f t="shared" si="7"/>
        <v>112.28575762172002</v>
      </c>
      <c r="AB20" s="6">
        <f t="shared" si="8"/>
        <v>0.16615960683360642</v>
      </c>
      <c r="AC20" s="6">
        <f t="shared" si="8"/>
        <v>0.22453133369041245</v>
      </c>
      <c r="AD20" s="6">
        <f t="shared" si="8"/>
        <v>-0.15116696588868939</v>
      </c>
      <c r="AE20" s="6">
        <f t="shared" si="8"/>
        <v>0.46900072939460258</v>
      </c>
      <c r="AF20" s="6">
        <f t="shared" si="8"/>
        <v>0.12285757621720017</v>
      </c>
    </row>
    <row r="21" spans="1:32" x14ac:dyDescent="0.25">
      <c r="A21" s="2">
        <f t="shared" si="2"/>
        <v>1988</v>
      </c>
      <c r="B21" s="4">
        <v>532</v>
      </c>
      <c r="C21" s="4">
        <v>782</v>
      </c>
      <c r="D21" s="4">
        <v>2174</v>
      </c>
      <c r="E21" s="4">
        <v>599</v>
      </c>
      <c r="F21" s="4">
        <v>462</v>
      </c>
      <c r="G21" s="4">
        <v>1214</v>
      </c>
      <c r="H21" s="4">
        <v>2912</v>
      </c>
      <c r="I21" s="4">
        <v>459</v>
      </c>
      <c r="J21" s="4">
        <v>284</v>
      </c>
      <c r="K21" s="4">
        <v>1192</v>
      </c>
      <c r="L21" s="4">
        <v>309</v>
      </c>
      <c r="M21" s="4">
        <v>1588</v>
      </c>
      <c r="N21" s="4">
        <v>140</v>
      </c>
      <c r="O21" s="4">
        <v>941</v>
      </c>
      <c r="P21" s="4">
        <v>380</v>
      </c>
      <c r="Q21" s="4">
        <v>10077</v>
      </c>
      <c r="R21" s="4">
        <f t="shared" si="3"/>
        <v>11574</v>
      </c>
      <c r="S21" s="4">
        <f t="shared" si="4"/>
        <v>2394</v>
      </c>
      <c r="T21" s="4">
        <f t="shared" si="5"/>
        <v>4104</v>
      </c>
      <c r="U21" s="4">
        <f t="shared" si="6"/>
        <v>7470</v>
      </c>
      <c r="V21" s="4">
        <f>SUM(Befolkning[[#This Row],[Mariehamn]:[Skärgård]])</f>
        <v>24045</v>
      </c>
      <c r="W21" s="5">
        <f t="shared" si="7"/>
        <v>117.91481394804586</v>
      </c>
      <c r="X21" s="5">
        <f t="shared" si="7"/>
        <v>123.98500267809321</v>
      </c>
      <c r="Y21" s="5">
        <f t="shared" si="7"/>
        <v>85.960502692998205</v>
      </c>
      <c r="Z21" s="5">
        <f t="shared" si="7"/>
        <v>149.67177242888403</v>
      </c>
      <c r="AA21" s="5">
        <f t="shared" si="7"/>
        <v>113.30198695586229</v>
      </c>
      <c r="AB21" s="6">
        <f t="shared" si="8"/>
        <v>0.1791481394804586</v>
      </c>
      <c r="AC21" s="6">
        <f t="shared" si="8"/>
        <v>0.23985002678093204</v>
      </c>
      <c r="AD21" s="6">
        <f t="shared" si="8"/>
        <v>-0.14039497307001791</v>
      </c>
      <c r="AE21" s="6">
        <f t="shared" si="8"/>
        <v>0.49671772428884031</v>
      </c>
      <c r="AF21" s="6">
        <f t="shared" si="8"/>
        <v>0.13301986955862288</v>
      </c>
    </row>
    <row r="22" spans="1:32" x14ac:dyDescent="0.25">
      <c r="A22" s="2">
        <f t="shared" si="2"/>
        <v>1989</v>
      </c>
      <c r="B22" s="4">
        <v>524</v>
      </c>
      <c r="C22" s="4">
        <v>786</v>
      </c>
      <c r="D22" s="4">
        <v>2201</v>
      </c>
      <c r="E22" s="4">
        <v>602</v>
      </c>
      <c r="F22" s="4">
        <v>463</v>
      </c>
      <c r="G22" s="4">
        <v>1212</v>
      </c>
      <c r="H22" s="4">
        <v>2971</v>
      </c>
      <c r="I22" s="4">
        <v>471</v>
      </c>
      <c r="J22" s="4">
        <v>292</v>
      </c>
      <c r="K22" s="4">
        <v>1219</v>
      </c>
      <c r="L22" s="4">
        <v>314</v>
      </c>
      <c r="M22" s="4">
        <v>1598</v>
      </c>
      <c r="N22" s="4">
        <v>136</v>
      </c>
      <c r="O22" s="4">
        <v>945</v>
      </c>
      <c r="P22" s="4">
        <v>380</v>
      </c>
      <c r="Q22" s="4">
        <v>10117</v>
      </c>
      <c r="R22" s="4">
        <f t="shared" si="3"/>
        <v>11709</v>
      </c>
      <c r="S22" s="4">
        <f t="shared" si="4"/>
        <v>2405</v>
      </c>
      <c r="T22" s="4">
        <f t="shared" si="5"/>
        <v>4190</v>
      </c>
      <c r="U22" s="4">
        <f t="shared" si="6"/>
        <v>7519</v>
      </c>
      <c r="V22" s="4">
        <f>SUM(Befolkning[[#This Row],[Mariehamn]:[Skärgård]])</f>
        <v>24231</v>
      </c>
      <c r="W22" s="5">
        <f t="shared" si="7"/>
        <v>118.38286917856307</v>
      </c>
      <c r="X22" s="5">
        <f t="shared" si="7"/>
        <v>125.43117300482056</v>
      </c>
      <c r="Y22" s="5">
        <f t="shared" si="7"/>
        <v>86.355475763016159</v>
      </c>
      <c r="Z22" s="5">
        <f t="shared" si="7"/>
        <v>152.80816921954778</v>
      </c>
      <c r="AA22" s="5">
        <f t="shared" si="7"/>
        <v>114.04519945396632</v>
      </c>
      <c r="AB22" s="6">
        <f t="shared" si="8"/>
        <v>0.18382869178563066</v>
      </c>
      <c r="AC22" s="6">
        <f t="shared" si="8"/>
        <v>0.25431173004820562</v>
      </c>
      <c r="AD22" s="6">
        <f t="shared" si="8"/>
        <v>-0.13644524236983846</v>
      </c>
      <c r="AE22" s="6">
        <f t="shared" si="8"/>
        <v>0.52808169219547785</v>
      </c>
      <c r="AF22" s="6">
        <f t="shared" si="8"/>
        <v>0.14045199453966317</v>
      </c>
    </row>
    <row r="23" spans="1:32" x14ac:dyDescent="0.25">
      <c r="A23" s="2">
        <f t="shared" si="2"/>
        <v>1990</v>
      </c>
      <c r="B23" s="4">
        <v>529</v>
      </c>
      <c r="C23" s="4">
        <v>811</v>
      </c>
      <c r="D23" s="4">
        <v>2206</v>
      </c>
      <c r="E23" s="4">
        <v>606</v>
      </c>
      <c r="F23" s="4">
        <v>478</v>
      </c>
      <c r="G23" s="4">
        <v>1233</v>
      </c>
      <c r="H23" s="4">
        <v>3025</v>
      </c>
      <c r="I23" s="4">
        <v>465</v>
      </c>
      <c r="J23" s="4">
        <v>296</v>
      </c>
      <c r="K23" s="4">
        <v>1269</v>
      </c>
      <c r="L23" s="4">
        <v>322</v>
      </c>
      <c r="M23" s="4">
        <v>1634</v>
      </c>
      <c r="N23" s="4">
        <v>133</v>
      </c>
      <c r="O23" s="4">
        <v>948</v>
      </c>
      <c r="P23" s="4">
        <v>386</v>
      </c>
      <c r="Q23" s="4">
        <v>10263</v>
      </c>
      <c r="R23" s="4">
        <f t="shared" si="3"/>
        <v>11926</v>
      </c>
      <c r="S23" s="4">
        <f t="shared" si="4"/>
        <v>2415</v>
      </c>
      <c r="T23" s="4">
        <f t="shared" si="5"/>
        <v>4294</v>
      </c>
      <c r="U23" s="4">
        <f t="shared" si="6"/>
        <v>7632</v>
      </c>
      <c r="V23" s="4">
        <f>SUM(Befolkning[[#This Row],[Mariehamn]:[Skärgård]])</f>
        <v>24604</v>
      </c>
      <c r="W23" s="5">
        <f t="shared" si="7"/>
        <v>120.09127076995085</v>
      </c>
      <c r="X23" s="5">
        <f t="shared" si="7"/>
        <v>127.75575790037492</v>
      </c>
      <c r="Y23" s="5">
        <f t="shared" si="7"/>
        <v>86.71454219030521</v>
      </c>
      <c r="Z23" s="5">
        <f t="shared" si="7"/>
        <v>156.60102115244348</v>
      </c>
      <c r="AA23" s="5">
        <f t="shared" si="7"/>
        <v>115.75913848020627</v>
      </c>
      <c r="AB23" s="6">
        <f t="shared" si="8"/>
        <v>0.20091270769950853</v>
      </c>
      <c r="AC23" s="6">
        <f t="shared" si="8"/>
        <v>0.27755757900374922</v>
      </c>
      <c r="AD23" s="6">
        <f t="shared" si="8"/>
        <v>-0.1328545780969479</v>
      </c>
      <c r="AE23" s="6">
        <f t="shared" si="8"/>
        <v>0.56601021152443476</v>
      </c>
      <c r="AF23" s="6">
        <f t="shared" si="8"/>
        <v>0.1575913848020627</v>
      </c>
    </row>
    <row r="24" spans="1:32" x14ac:dyDescent="0.25">
      <c r="A24" s="2">
        <f t="shared" si="2"/>
        <v>1991</v>
      </c>
      <c r="B24" s="4">
        <v>532</v>
      </c>
      <c r="C24" s="4">
        <v>822</v>
      </c>
      <c r="D24" s="4">
        <v>2220</v>
      </c>
      <c r="E24" s="4">
        <v>607</v>
      </c>
      <c r="F24" s="4">
        <v>472</v>
      </c>
      <c r="G24" s="4">
        <v>1261</v>
      </c>
      <c r="H24" s="4">
        <v>3069</v>
      </c>
      <c r="I24" s="4">
        <v>453</v>
      </c>
      <c r="J24" s="4">
        <v>303</v>
      </c>
      <c r="K24" s="4">
        <v>1333</v>
      </c>
      <c r="L24" s="4">
        <v>325</v>
      </c>
      <c r="M24" s="4">
        <v>1655</v>
      </c>
      <c r="N24" s="4">
        <v>129</v>
      </c>
      <c r="O24" s="4">
        <v>959</v>
      </c>
      <c r="P24" s="4">
        <v>397</v>
      </c>
      <c r="Q24" s="4">
        <v>10310</v>
      </c>
      <c r="R24" s="4">
        <f t="shared" si="3"/>
        <v>12116</v>
      </c>
      <c r="S24" s="4">
        <f t="shared" si="4"/>
        <v>2421</v>
      </c>
      <c r="T24" s="4">
        <f t="shared" si="5"/>
        <v>4402</v>
      </c>
      <c r="U24" s="4">
        <f t="shared" si="6"/>
        <v>7714</v>
      </c>
      <c r="V24" s="4">
        <f>SUM(Befolkning[[#This Row],[Mariehamn]:[Skärgård]])</f>
        <v>24847</v>
      </c>
      <c r="W24" s="5">
        <f t="shared" si="7"/>
        <v>120.64123566580855</v>
      </c>
      <c r="X24" s="5">
        <f t="shared" si="7"/>
        <v>129.7911087305838</v>
      </c>
      <c r="Y24" s="5">
        <f t="shared" si="7"/>
        <v>86.929982046678631</v>
      </c>
      <c r="Z24" s="5">
        <f t="shared" si="7"/>
        <v>160.53975200583517</v>
      </c>
      <c r="AA24" s="5">
        <f t="shared" si="7"/>
        <v>117.00288184438041</v>
      </c>
      <c r="AB24" s="6">
        <f t="shared" si="8"/>
        <v>0.20641235665808555</v>
      </c>
      <c r="AC24" s="6">
        <f t="shared" si="8"/>
        <v>0.29791108730583815</v>
      </c>
      <c r="AD24" s="6">
        <f t="shared" si="8"/>
        <v>-0.13070017953321367</v>
      </c>
      <c r="AE24" s="6">
        <f t="shared" si="8"/>
        <v>0.60539752005835168</v>
      </c>
      <c r="AF24" s="6">
        <f t="shared" si="8"/>
        <v>0.17002881844380413</v>
      </c>
    </row>
    <row r="25" spans="1:32" x14ac:dyDescent="0.25">
      <c r="A25" s="2">
        <f t="shared" si="2"/>
        <v>1992</v>
      </c>
      <c r="B25" s="4">
        <v>536</v>
      </c>
      <c r="C25" s="4">
        <v>843</v>
      </c>
      <c r="D25" s="4">
        <v>2239</v>
      </c>
      <c r="E25" s="4">
        <v>600</v>
      </c>
      <c r="F25" s="4">
        <v>471</v>
      </c>
      <c r="G25" s="4">
        <v>1290</v>
      </c>
      <c r="H25" s="4">
        <v>3102</v>
      </c>
      <c r="I25" s="4">
        <v>444</v>
      </c>
      <c r="J25" s="4">
        <v>303</v>
      </c>
      <c r="K25" s="4">
        <v>1363</v>
      </c>
      <c r="L25" s="4">
        <v>329</v>
      </c>
      <c r="M25" s="4">
        <v>1660</v>
      </c>
      <c r="N25" s="4">
        <v>130</v>
      </c>
      <c r="O25" s="4">
        <v>951</v>
      </c>
      <c r="P25" s="4">
        <v>394</v>
      </c>
      <c r="Q25" s="4">
        <v>10338</v>
      </c>
      <c r="R25" s="4">
        <f t="shared" si="3"/>
        <v>12248</v>
      </c>
      <c r="S25" s="4">
        <f t="shared" si="4"/>
        <v>2407</v>
      </c>
      <c r="T25" s="4">
        <f t="shared" si="5"/>
        <v>4465</v>
      </c>
      <c r="U25" s="4">
        <f t="shared" si="6"/>
        <v>7783</v>
      </c>
      <c r="V25" s="4">
        <f>SUM(Befolkning[[#This Row],[Mariehamn]:[Skärgård]])</f>
        <v>24993</v>
      </c>
      <c r="W25" s="5">
        <f t="shared" si="7"/>
        <v>120.96887432717061</v>
      </c>
      <c r="X25" s="5">
        <f t="shared" si="7"/>
        <v>131.20514193893948</v>
      </c>
      <c r="Y25" s="5">
        <f t="shared" si="7"/>
        <v>86.427289048473966</v>
      </c>
      <c r="Z25" s="5">
        <f t="shared" si="7"/>
        <v>162.83734500364696</v>
      </c>
      <c r="AA25" s="5">
        <f t="shared" si="7"/>
        <v>118.04944638252692</v>
      </c>
      <c r="AB25" s="6">
        <f t="shared" si="8"/>
        <v>0.20968874327170606</v>
      </c>
      <c r="AC25" s="6">
        <f t="shared" si="8"/>
        <v>0.31205141938939485</v>
      </c>
      <c r="AD25" s="6">
        <f t="shared" si="8"/>
        <v>-0.13572710951526035</v>
      </c>
      <c r="AE25" s="6">
        <f t="shared" si="8"/>
        <v>0.62837345003646972</v>
      </c>
      <c r="AF25" s="6">
        <f t="shared" si="8"/>
        <v>0.18049446382526924</v>
      </c>
    </row>
    <row r="26" spans="1:32" x14ac:dyDescent="0.25">
      <c r="A26" s="2">
        <f t="shared" si="2"/>
        <v>1993</v>
      </c>
      <c r="B26" s="4">
        <v>538</v>
      </c>
      <c r="C26" s="4">
        <v>829</v>
      </c>
      <c r="D26" s="4">
        <v>2243</v>
      </c>
      <c r="E26" s="4">
        <v>602</v>
      </c>
      <c r="F26" s="4">
        <v>475</v>
      </c>
      <c r="G26" s="4">
        <v>1300</v>
      </c>
      <c r="H26" s="4">
        <v>3129</v>
      </c>
      <c r="I26" s="4">
        <v>445</v>
      </c>
      <c r="J26" s="4">
        <v>300</v>
      </c>
      <c r="K26" s="4">
        <v>1374</v>
      </c>
      <c r="L26" s="4">
        <v>333</v>
      </c>
      <c r="M26" s="4">
        <v>1661</v>
      </c>
      <c r="N26" s="4">
        <v>134</v>
      </c>
      <c r="O26" s="4">
        <v>946</v>
      </c>
      <c r="P26" s="4">
        <v>387</v>
      </c>
      <c r="Q26" s="4">
        <v>10406</v>
      </c>
      <c r="R26" s="4">
        <f t="shared" si="3"/>
        <v>12290</v>
      </c>
      <c r="S26" s="4">
        <f t="shared" si="4"/>
        <v>2406</v>
      </c>
      <c r="T26" s="4">
        <f t="shared" si="5"/>
        <v>4503</v>
      </c>
      <c r="U26" s="4">
        <f t="shared" si="6"/>
        <v>7787</v>
      </c>
      <c r="V26" s="4">
        <f>SUM(Befolkning[[#This Row],[Mariehamn]:[Skärgård]])</f>
        <v>25102</v>
      </c>
      <c r="W26" s="5">
        <f t="shared" si="7"/>
        <v>121.76456821904983</v>
      </c>
      <c r="X26" s="5">
        <f t="shared" si="7"/>
        <v>131.65506159614355</v>
      </c>
      <c r="Y26" s="5">
        <f t="shared" si="7"/>
        <v>86.391382405745063</v>
      </c>
      <c r="Z26" s="5">
        <f t="shared" si="7"/>
        <v>164.22319474835888</v>
      </c>
      <c r="AA26" s="5">
        <f t="shared" si="7"/>
        <v>118.11011679053543</v>
      </c>
      <c r="AB26" s="6">
        <f t="shared" si="8"/>
        <v>0.2176456821904984</v>
      </c>
      <c r="AC26" s="6">
        <f t="shared" si="8"/>
        <v>0.31655061596143552</v>
      </c>
      <c r="AD26" s="6">
        <f t="shared" si="8"/>
        <v>-0.13608617594254935</v>
      </c>
      <c r="AE26" s="6">
        <f t="shared" si="8"/>
        <v>0.64223194748358869</v>
      </c>
      <c r="AF26" s="6">
        <f t="shared" si="8"/>
        <v>0.18110116790535424</v>
      </c>
    </row>
    <row r="27" spans="1:32" x14ac:dyDescent="0.25">
      <c r="A27" s="2">
        <f t="shared" si="2"/>
        <v>1994</v>
      </c>
      <c r="B27" s="4">
        <v>546</v>
      </c>
      <c r="C27" s="4">
        <v>820</v>
      </c>
      <c r="D27" s="4">
        <v>2250</v>
      </c>
      <c r="E27" s="4">
        <v>603</v>
      </c>
      <c r="F27" s="4">
        <v>467</v>
      </c>
      <c r="G27" s="4">
        <v>1299</v>
      </c>
      <c r="H27" s="4">
        <v>3150</v>
      </c>
      <c r="I27" s="4">
        <v>442</v>
      </c>
      <c r="J27" s="4">
        <v>318</v>
      </c>
      <c r="K27" s="4">
        <v>1391</v>
      </c>
      <c r="L27" s="4">
        <v>333</v>
      </c>
      <c r="M27" s="4">
        <v>1627</v>
      </c>
      <c r="N27" s="4">
        <v>129</v>
      </c>
      <c r="O27" s="4">
        <v>953</v>
      </c>
      <c r="P27" s="4">
        <v>401</v>
      </c>
      <c r="Q27" s="4">
        <v>10429</v>
      </c>
      <c r="R27" s="4">
        <f t="shared" si="3"/>
        <v>12290</v>
      </c>
      <c r="S27" s="4">
        <f t="shared" si="4"/>
        <v>2439</v>
      </c>
      <c r="T27" s="4">
        <f t="shared" si="5"/>
        <v>4541</v>
      </c>
      <c r="U27" s="4">
        <f t="shared" si="6"/>
        <v>7749</v>
      </c>
      <c r="V27" s="4">
        <f>SUM(Befolkning[[#This Row],[Mariehamn]:[Skärgård]])</f>
        <v>25158</v>
      </c>
      <c r="W27" s="5">
        <f t="shared" si="7"/>
        <v>122.03369997659723</v>
      </c>
      <c r="X27" s="5">
        <f t="shared" si="7"/>
        <v>131.65506159614355</v>
      </c>
      <c r="Y27" s="5">
        <f t="shared" si="7"/>
        <v>87.576301615798926</v>
      </c>
      <c r="Z27" s="5">
        <f t="shared" si="7"/>
        <v>165.60904449307074</v>
      </c>
      <c r="AA27" s="5">
        <f t="shared" si="7"/>
        <v>117.53374791445472</v>
      </c>
      <c r="AB27" s="6">
        <f t="shared" si="8"/>
        <v>0.22033699976597232</v>
      </c>
      <c r="AC27" s="6">
        <f t="shared" si="8"/>
        <v>0.31655061596143552</v>
      </c>
      <c r="AD27" s="6">
        <f t="shared" si="8"/>
        <v>-0.12423698384201076</v>
      </c>
      <c r="AE27" s="6">
        <f t="shared" si="8"/>
        <v>0.65609044493070745</v>
      </c>
      <c r="AF27" s="6">
        <f t="shared" si="8"/>
        <v>0.17533747914454723</v>
      </c>
    </row>
    <row r="28" spans="1:32" x14ac:dyDescent="0.25">
      <c r="A28" s="2">
        <f t="shared" si="2"/>
        <v>1995</v>
      </c>
      <c r="B28" s="4">
        <v>548</v>
      </c>
      <c r="C28" s="4">
        <v>823</v>
      </c>
      <c r="D28" s="4">
        <v>2246</v>
      </c>
      <c r="E28" s="4">
        <v>602</v>
      </c>
      <c r="F28" s="4">
        <v>461</v>
      </c>
      <c r="G28" s="4">
        <v>1283</v>
      </c>
      <c r="H28" s="4">
        <v>3156</v>
      </c>
      <c r="I28" s="4">
        <v>439</v>
      </c>
      <c r="J28" s="4">
        <v>314</v>
      </c>
      <c r="K28" s="4">
        <v>1443</v>
      </c>
      <c r="L28" s="4">
        <v>334</v>
      </c>
      <c r="M28" s="4">
        <v>1636</v>
      </c>
      <c r="N28" s="4">
        <v>127</v>
      </c>
      <c r="O28" s="4">
        <v>968</v>
      </c>
      <c r="P28" s="4">
        <v>404</v>
      </c>
      <c r="Q28" s="4">
        <v>10418</v>
      </c>
      <c r="R28" s="4">
        <f t="shared" si="3"/>
        <v>12350</v>
      </c>
      <c r="S28" s="4">
        <f t="shared" si="4"/>
        <v>2434</v>
      </c>
      <c r="T28" s="4">
        <f t="shared" si="5"/>
        <v>4599</v>
      </c>
      <c r="U28" s="4">
        <f t="shared" si="6"/>
        <v>7751</v>
      </c>
      <c r="V28" s="4">
        <f>SUM(Befolkning[[#This Row],[Mariehamn]:[Skärgård]])</f>
        <v>25202</v>
      </c>
      <c r="W28" s="5">
        <f t="shared" si="7"/>
        <v>121.90498478820501</v>
      </c>
      <c r="X28" s="5">
        <f t="shared" si="7"/>
        <v>132.29780396357793</v>
      </c>
      <c r="Y28" s="5">
        <f t="shared" si="7"/>
        <v>87.396768402154407</v>
      </c>
      <c r="Z28" s="5">
        <f t="shared" si="7"/>
        <v>167.72428884026257</v>
      </c>
      <c r="AA28" s="5">
        <f t="shared" si="7"/>
        <v>117.56408311845897</v>
      </c>
      <c r="AB28" s="6">
        <f t="shared" si="8"/>
        <v>0.21904984788205017</v>
      </c>
      <c r="AC28" s="6">
        <f t="shared" si="8"/>
        <v>0.32297803963577931</v>
      </c>
      <c r="AD28" s="6">
        <f t="shared" si="8"/>
        <v>-0.12603231597845599</v>
      </c>
      <c r="AE28" s="6">
        <f t="shared" si="8"/>
        <v>0.67724288840262581</v>
      </c>
      <c r="AF28" s="6">
        <f t="shared" si="8"/>
        <v>0.17564083118458962</v>
      </c>
    </row>
    <row r="29" spans="1:32" x14ac:dyDescent="0.25">
      <c r="A29" s="2">
        <f t="shared" si="2"/>
        <v>1996</v>
      </c>
      <c r="B29" s="4">
        <v>534</v>
      </c>
      <c r="C29" s="4">
        <v>816</v>
      </c>
      <c r="D29" s="4">
        <v>2283</v>
      </c>
      <c r="E29" s="4">
        <v>598</v>
      </c>
      <c r="F29" s="4">
        <v>475</v>
      </c>
      <c r="G29" s="4">
        <v>1319</v>
      </c>
      <c r="H29" s="4">
        <v>3175</v>
      </c>
      <c r="I29" s="4">
        <v>441</v>
      </c>
      <c r="J29" s="4">
        <v>320</v>
      </c>
      <c r="K29" s="4">
        <v>1458</v>
      </c>
      <c r="L29" s="4">
        <v>339</v>
      </c>
      <c r="M29" s="4">
        <v>1618</v>
      </c>
      <c r="N29" s="4">
        <v>120</v>
      </c>
      <c r="O29" s="4">
        <v>965</v>
      </c>
      <c r="P29" s="4">
        <v>397</v>
      </c>
      <c r="Q29" s="4">
        <v>10399</v>
      </c>
      <c r="R29" s="4">
        <f t="shared" si="3"/>
        <v>12448</v>
      </c>
      <c r="S29" s="4">
        <f t="shared" si="4"/>
        <v>2410</v>
      </c>
      <c r="T29" s="4">
        <f t="shared" si="5"/>
        <v>4633</v>
      </c>
      <c r="U29" s="4">
        <f t="shared" si="6"/>
        <v>7815</v>
      </c>
      <c r="V29" s="4">
        <f>SUM(Befolkning[[#This Row],[Mariehamn]:[Skärgård]])</f>
        <v>25257</v>
      </c>
      <c r="W29" s="5">
        <f t="shared" si="7"/>
        <v>121.68265855370935</v>
      </c>
      <c r="X29" s="5">
        <f t="shared" si="7"/>
        <v>133.34761649705408</v>
      </c>
      <c r="Y29" s="5">
        <f t="shared" si="7"/>
        <v>86.535008976660677</v>
      </c>
      <c r="Z29" s="5">
        <f t="shared" si="7"/>
        <v>168.96425966447848</v>
      </c>
      <c r="AA29" s="5">
        <f t="shared" si="7"/>
        <v>118.53480964659487</v>
      </c>
      <c r="AB29" s="6">
        <f t="shared" si="8"/>
        <v>0.21682658553709344</v>
      </c>
      <c r="AC29" s="6">
        <f t="shared" si="8"/>
        <v>0.33347616497054089</v>
      </c>
      <c r="AD29" s="6">
        <f t="shared" si="8"/>
        <v>-0.13464991023339323</v>
      </c>
      <c r="AE29" s="6">
        <f t="shared" si="8"/>
        <v>0.68964259664478478</v>
      </c>
      <c r="AF29" s="6">
        <f t="shared" si="8"/>
        <v>0.18534809646594863</v>
      </c>
    </row>
    <row r="30" spans="1:32" x14ac:dyDescent="0.25">
      <c r="A30" s="2">
        <f t="shared" si="2"/>
        <v>1997</v>
      </c>
      <c r="B30" s="4">
        <v>538</v>
      </c>
      <c r="C30" s="4">
        <v>810</v>
      </c>
      <c r="D30" s="4">
        <v>2273</v>
      </c>
      <c r="E30" s="4">
        <v>599</v>
      </c>
      <c r="F30" s="4">
        <v>480</v>
      </c>
      <c r="G30" s="4">
        <v>1332</v>
      </c>
      <c r="H30" s="4">
        <v>3195</v>
      </c>
      <c r="I30" s="4">
        <v>440</v>
      </c>
      <c r="J30" s="4">
        <v>321</v>
      </c>
      <c r="K30" s="4">
        <v>1506</v>
      </c>
      <c r="L30" s="4">
        <v>349</v>
      </c>
      <c r="M30" s="4">
        <v>1625</v>
      </c>
      <c r="N30" s="4">
        <v>131</v>
      </c>
      <c r="O30" s="4">
        <v>992</v>
      </c>
      <c r="P30" s="4">
        <v>393</v>
      </c>
      <c r="Q30" s="4">
        <v>10408</v>
      </c>
      <c r="R30" s="4">
        <f t="shared" si="3"/>
        <v>12562</v>
      </c>
      <c r="S30" s="4">
        <f t="shared" si="4"/>
        <v>2422</v>
      </c>
      <c r="T30" s="4">
        <f t="shared" si="5"/>
        <v>4701</v>
      </c>
      <c r="U30" s="4">
        <f t="shared" si="6"/>
        <v>7861</v>
      </c>
      <c r="V30" s="4">
        <f>SUM(Befolkning[[#This Row],[Mariehamn]:[Skärgård]])</f>
        <v>25392</v>
      </c>
      <c r="W30" s="5">
        <f t="shared" si="7"/>
        <v>121.78797098057569</v>
      </c>
      <c r="X30" s="5">
        <f t="shared" si="7"/>
        <v>134.56882699517942</v>
      </c>
      <c r="Y30" s="5">
        <f t="shared" si="7"/>
        <v>86.965888689407549</v>
      </c>
      <c r="Z30" s="5">
        <f t="shared" si="7"/>
        <v>171.44420131291028</v>
      </c>
      <c r="AA30" s="5">
        <f t="shared" si="7"/>
        <v>119.23251933869254</v>
      </c>
      <c r="AB30" s="6">
        <f t="shared" si="8"/>
        <v>0.21787970980575699</v>
      </c>
      <c r="AC30" s="6">
        <f t="shared" si="8"/>
        <v>0.34568826995179425</v>
      </c>
      <c r="AD30" s="6">
        <f t="shared" si="8"/>
        <v>-0.13034111310592456</v>
      </c>
      <c r="AE30" s="6">
        <f t="shared" si="8"/>
        <v>0.71444201312910294</v>
      </c>
      <c r="AF30" s="6">
        <f t="shared" si="8"/>
        <v>0.19232519338692544</v>
      </c>
    </row>
    <row r="31" spans="1:32" x14ac:dyDescent="0.25">
      <c r="A31" s="2">
        <f t="shared" si="2"/>
        <v>1998</v>
      </c>
      <c r="B31" s="4">
        <v>525</v>
      </c>
      <c r="C31" s="4">
        <v>835</v>
      </c>
      <c r="D31" s="4">
        <v>2276</v>
      </c>
      <c r="E31" s="4">
        <v>596</v>
      </c>
      <c r="F31" s="4">
        <v>473</v>
      </c>
      <c r="G31" s="4">
        <v>1333</v>
      </c>
      <c r="H31" s="4">
        <v>3250</v>
      </c>
      <c r="I31" s="4">
        <v>436</v>
      </c>
      <c r="J31" s="4">
        <v>318</v>
      </c>
      <c r="K31" s="4">
        <v>1537</v>
      </c>
      <c r="L31" s="4">
        <v>367</v>
      </c>
      <c r="M31" s="4">
        <v>1641</v>
      </c>
      <c r="N31" s="4">
        <v>126</v>
      </c>
      <c r="O31" s="4">
        <v>980</v>
      </c>
      <c r="P31" s="4">
        <v>398</v>
      </c>
      <c r="Q31" s="4">
        <v>10534</v>
      </c>
      <c r="R31" s="4">
        <f t="shared" si="3"/>
        <v>12692</v>
      </c>
      <c r="S31" s="4">
        <f t="shared" si="4"/>
        <v>2399</v>
      </c>
      <c r="T31" s="4">
        <f t="shared" si="5"/>
        <v>4787</v>
      </c>
      <c r="U31" s="4">
        <f t="shared" si="6"/>
        <v>7905</v>
      </c>
      <c r="V31" s="4">
        <f>SUM(Befolkning[[#This Row],[Mariehamn]:[Skärgård]])</f>
        <v>25625</v>
      </c>
      <c r="W31" s="5">
        <f t="shared" si="7"/>
        <v>123.26234495670489</v>
      </c>
      <c r="X31" s="5">
        <f t="shared" si="7"/>
        <v>135.96143545795394</v>
      </c>
      <c r="Y31" s="5">
        <f t="shared" si="7"/>
        <v>86.140035906642737</v>
      </c>
      <c r="Z31" s="5">
        <f t="shared" si="7"/>
        <v>174.58059810357403</v>
      </c>
      <c r="AA31" s="5">
        <f t="shared" si="7"/>
        <v>119.89989382678598</v>
      </c>
      <c r="AB31" s="6">
        <f t="shared" si="8"/>
        <v>0.23262344956704895</v>
      </c>
      <c r="AC31" s="6">
        <f t="shared" si="8"/>
        <v>0.35961435457953939</v>
      </c>
      <c r="AD31" s="6">
        <f t="shared" si="8"/>
        <v>-0.13859964093357269</v>
      </c>
      <c r="AE31" s="6">
        <f t="shared" si="8"/>
        <v>0.74580598103574025</v>
      </c>
      <c r="AF31" s="6">
        <f t="shared" si="8"/>
        <v>0.19899893826785986</v>
      </c>
    </row>
    <row r="32" spans="1:32" x14ac:dyDescent="0.25">
      <c r="A32" s="2">
        <f t="shared" si="2"/>
        <v>1999</v>
      </c>
      <c r="B32" s="4">
        <v>517</v>
      </c>
      <c r="C32" s="4">
        <v>846</v>
      </c>
      <c r="D32" s="4">
        <v>2277</v>
      </c>
      <c r="E32" s="4">
        <v>600</v>
      </c>
      <c r="F32" s="4">
        <v>482</v>
      </c>
      <c r="G32" s="4">
        <v>1348</v>
      </c>
      <c r="H32" s="4">
        <v>3288</v>
      </c>
      <c r="I32" s="4">
        <v>431</v>
      </c>
      <c r="J32" s="4">
        <v>312</v>
      </c>
      <c r="K32" s="4">
        <v>1553</v>
      </c>
      <c r="L32" s="4">
        <v>358</v>
      </c>
      <c r="M32" s="4">
        <v>1674</v>
      </c>
      <c r="N32" s="4">
        <v>122</v>
      </c>
      <c r="O32" s="4">
        <v>1004</v>
      </c>
      <c r="P32" s="4">
        <v>402</v>
      </c>
      <c r="Q32" s="4">
        <v>10492</v>
      </c>
      <c r="R32" s="4">
        <f t="shared" si="3"/>
        <v>12830</v>
      </c>
      <c r="S32" s="4">
        <f t="shared" si="4"/>
        <v>2384</v>
      </c>
      <c r="T32" s="4">
        <f t="shared" si="5"/>
        <v>4841</v>
      </c>
      <c r="U32" s="4">
        <f t="shared" si="6"/>
        <v>7989</v>
      </c>
      <c r="V32" s="4">
        <f>SUM(Befolkning[[#This Row],[Mariehamn]:[Skärgård]])</f>
        <v>25706</v>
      </c>
      <c r="W32" s="5">
        <f t="shared" si="7"/>
        <v>122.77088696466183</v>
      </c>
      <c r="X32" s="5">
        <f t="shared" si="7"/>
        <v>137.43974290305303</v>
      </c>
      <c r="Y32" s="5">
        <f t="shared" si="7"/>
        <v>85.601436265709154</v>
      </c>
      <c r="Z32" s="5">
        <f t="shared" si="7"/>
        <v>176.54996353026988</v>
      </c>
      <c r="AA32" s="5">
        <f t="shared" si="7"/>
        <v>121.17397239496435</v>
      </c>
      <c r="AB32" s="6">
        <f t="shared" si="8"/>
        <v>0.22770886964661829</v>
      </c>
      <c r="AC32" s="6">
        <f t="shared" si="8"/>
        <v>0.3743974290305303</v>
      </c>
      <c r="AD32" s="6">
        <f t="shared" si="8"/>
        <v>-0.14398563734290848</v>
      </c>
      <c r="AE32" s="6">
        <f t="shared" si="8"/>
        <v>0.76549963530269882</v>
      </c>
      <c r="AF32" s="6">
        <f t="shared" si="8"/>
        <v>0.21173972394964347</v>
      </c>
    </row>
    <row r="33" spans="1:32" x14ac:dyDescent="0.25">
      <c r="A33" s="2">
        <f t="shared" si="2"/>
        <v>2000</v>
      </c>
      <c r="B33" s="4">
        <v>514</v>
      </c>
      <c r="C33" s="4">
        <v>830</v>
      </c>
      <c r="D33" s="4">
        <v>2299</v>
      </c>
      <c r="E33" s="4">
        <v>595</v>
      </c>
      <c r="F33" s="4">
        <v>478</v>
      </c>
      <c r="G33" s="4">
        <v>1351</v>
      </c>
      <c r="H33" s="4">
        <v>3328</v>
      </c>
      <c r="I33" s="4">
        <v>405</v>
      </c>
      <c r="J33" s="4">
        <v>296</v>
      </c>
      <c r="K33" s="4">
        <v>1585</v>
      </c>
      <c r="L33" s="4">
        <v>377</v>
      </c>
      <c r="M33" s="4">
        <v>1679</v>
      </c>
      <c r="N33" s="4">
        <v>129</v>
      </c>
      <c r="O33" s="4">
        <v>1013</v>
      </c>
      <c r="P33" s="4">
        <v>409</v>
      </c>
      <c r="Q33" s="4">
        <v>10488</v>
      </c>
      <c r="R33" s="4">
        <f t="shared" si="3"/>
        <v>12940</v>
      </c>
      <c r="S33" s="4">
        <f t="shared" si="4"/>
        <v>2348</v>
      </c>
      <c r="T33" s="4">
        <f t="shared" si="5"/>
        <v>4913</v>
      </c>
      <c r="U33" s="4">
        <f t="shared" si="6"/>
        <v>8027</v>
      </c>
      <c r="V33" s="4">
        <f>SUM(Befolkning[[#This Row],[Mariehamn]:[Skärgård]])</f>
        <v>25776</v>
      </c>
      <c r="W33" s="5">
        <f t="shared" si="7"/>
        <v>122.72408144161011</v>
      </c>
      <c r="X33" s="5">
        <f t="shared" si="7"/>
        <v>138.61810391001609</v>
      </c>
      <c r="Y33" s="5">
        <f t="shared" si="7"/>
        <v>84.30879712746858</v>
      </c>
      <c r="Z33" s="5">
        <f t="shared" si="7"/>
        <v>179.17578409919767</v>
      </c>
      <c r="AA33" s="5">
        <f t="shared" si="7"/>
        <v>121.75034127104504</v>
      </c>
      <c r="AB33" s="6">
        <f t="shared" si="8"/>
        <v>0.22724081441610111</v>
      </c>
      <c r="AC33" s="6">
        <f t="shared" si="8"/>
        <v>0.38618103910016077</v>
      </c>
      <c r="AD33" s="6">
        <f t="shared" si="8"/>
        <v>-0.15691202872531418</v>
      </c>
      <c r="AE33" s="6">
        <f t="shared" si="8"/>
        <v>0.79175784099197677</v>
      </c>
      <c r="AF33" s="6">
        <f t="shared" si="8"/>
        <v>0.21750341271045048</v>
      </c>
    </row>
    <row r="34" spans="1:32" x14ac:dyDescent="0.25">
      <c r="A34" s="2">
        <f t="shared" si="2"/>
        <v>2001</v>
      </c>
      <c r="B34" s="4">
        <v>501</v>
      </c>
      <c r="C34" s="4">
        <v>839</v>
      </c>
      <c r="D34" s="4">
        <v>2304</v>
      </c>
      <c r="E34" s="4">
        <v>589</v>
      </c>
      <c r="F34" s="4">
        <v>476</v>
      </c>
      <c r="G34" s="4">
        <v>1373</v>
      </c>
      <c r="H34" s="4">
        <v>3356</v>
      </c>
      <c r="I34" s="4">
        <v>404</v>
      </c>
      <c r="J34" s="4">
        <v>292</v>
      </c>
      <c r="K34" s="4">
        <v>1618</v>
      </c>
      <c r="L34" s="4">
        <v>381</v>
      </c>
      <c r="M34" s="4">
        <v>1721</v>
      </c>
      <c r="N34" s="4">
        <v>128</v>
      </c>
      <c r="O34" s="4">
        <v>1013</v>
      </c>
      <c r="P34" s="4">
        <v>404</v>
      </c>
      <c r="Q34" s="4">
        <v>10609</v>
      </c>
      <c r="R34" s="4">
        <f t="shared" si="3"/>
        <v>13081</v>
      </c>
      <c r="S34" s="4">
        <f t="shared" si="4"/>
        <v>2318</v>
      </c>
      <c r="T34" s="4">
        <f t="shared" si="5"/>
        <v>4974</v>
      </c>
      <c r="U34" s="4">
        <f t="shared" si="6"/>
        <v>8107</v>
      </c>
      <c r="V34" s="4">
        <f>SUM(Befolkning[[#This Row],[Mariehamn]:[Skärgård]])</f>
        <v>26008</v>
      </c>
      <c r="W34" s="5">
        <f t="shared" si="7"/>
        <v>124.13994851392465</v>
      </c>
      <c r="X34" s="5">
        <f t="shared" si="7"/>
        <v>140.12854847348689</v>
      </c>
      <c r="Y34" s="5">
        <f t="shared" si="7"/>
        <v>83.231597845601442</v>
      </c>
      <c r="Z34" s="5">
        <f t="shared" si="7"/>
        <v>181.40043763676147</v>
      </c>
      <c r="AA34" s="5">
        <f t="shared" si="7"/>
        <v>122.96374943121494</v>
      </c>
      <c r="AB34" s="6">
        <f t="shared" si="8"/>
        <v>0.24139948513924647</v>
      </c>
      <c r="AC34" s="6">
        <f t="shared" si="8"/>
        <v>0.4012854847348688</v>
      </c>
      <c r="AD34" s="6">
        <f t="shared" si="8"/>
        <v>-0.16768402154398565</v>
      </c>
      <c r="AE34" s="6">
        <f t="shared" si="8"/>
        <v>0.8140043763676148</v>
      </c>
      <c r="AF34" s="6">
        <f t="shared" si="8"/>
        <v>0.2296374943121493</v>
      </c>
    </row>
    <row r="35" spans="1:32" x14ac:dyDescent="0.25">
      <c r="A35" s="2">
        <f t="shared" si="2"/>
        <v>2002</v>
      </c>
      <c r="B35" s="4">
        <v>502</v>
      </c>
      <c r="C35" s="4">
        <v>884</v>
      </c>
      <c r="D35" s="4">
        <v>2332</v>
      </c>
      <c r="E35" s="4">
        <v>600</v>
      </c>
      <c r="F35" s="4">
        <v>470</v>
      </c>
      <c r="G35" s="4">
        <v>1379</v>
      </c>
      <c r="H35" s="4">
        <v>3433</v>
      </c>
      <c r="I35" s="4">
        <v>399</v>
      </c>
      <c r="J35" s="4">
        <v>307</v>
      </c>
      <c r="K35" s="4">
        <v>1670</v>
      </c>
      <c r="L35" s="4">
        <v>367</v>
      </c>
      <c r="M35" s="4">
        <v>1714</v>
      </c>
      <c r="N35" s="4">
        <v>132</v>
      </c>
      <c r="O35" s="4">
        <v>1030</v>
      </c>
      <c r="P35" s="4">
        <v>406</v>
      </c>
      <c r="Q35" s="4">
        <v>10632</v>
      </c>
      <c r="R35" s="4">
        <f t="shared" si="3"/>
        <v>13279</v>
      </c>
      <c r="S35" s="4">
        <f t="shared" si="4"/>
        <v>2346</v>
      </c>
      <c r="T35" s="4">
        <f t="shared" si="5"/>
        <v>5103</v>
      </c>
      <c r="U35" s="4">
        <f t="shared" si="6"/>
        <v>8176</v>
      </c>
      <c r="V35" s="4">
        <f>SUM(Befolkning[[#This Row],[Mariehamn]:[Skärgård]])</f>
        <v>26257</v>
      </c>
      <c r="W35" s="5">
        <f t="shared" si="7"/>
        <v>124.40908027147204</v>
      </c>
      <c r="X35" s="5">
        <f t="shared" si="7"/>
        <v>142.24959828602036</v>
      </c>
      <c r="Y35" s="5">
        <f t="shared" si="7"/>
        <v>84.236983842010773</v>
      </c>
      <c r="Z35" s="5">
        <f t="shared" si="7"/>
        <v>186.10503282275712</v>
      </c>
      <c r="AA35" s="5">
        <f t="shared" si="7"/>
        <v>124.01031396936145</v>
      </c>
      <c r="AB35" s="6">
        <f t="shared" si="8"/>
        <v>0.24409080271472039</v>
      </c>
      <c r="AC35" s="6">
        <f t="shared" si="8"/>
        <v>0.42249598286020351</v>
      </c>
      <c r="AD35" s="6">
        <f t="shared" si="8"/>
        <v>-0.15763016157989229</v>
      </c>
      <c r="AE35" s="6">
        <f t="shared" si="8"/>
        <v>0.86105032822757122</v>
      </c>
      <c r="AF35" s="6">
        <f t="shared" si="8"/>
        <v>0.24010313969361441</v>
      </c>
    </row>
    <row r="36" spans="1:32" x14ac:dyDescent="0.25">
      <c r="A36" s="2">
        <f t="shared" si="2"/>
        <v>2003</v>
      </c>
      <c r="B36" s="4">
        <v>515</v>
      </c>
      <c r="C36" s="4">
        <v>895</v>
      </c>
      <c r="D36" s="4">
        <v>2371</v>
      </c>
      <c r="E36" s="4">
        <v>608</v>
      </c>
      <c r="F36" s="4">
        <v>461</v>
      </c>
      <c r="G36" s="4">
        <v>1365</v>
      </c>
      <c r="H36" s="4">
        <v>3444</v>
      </c>
      <c r="I36" s="4">
        <v>387</v>
      </c>
      <c r="J36" s="4">
        <v>293</v>
      </c>
      <c r="K36" s="4">
        <v>1662</v>
      </c>
      <c r="L36" s="4">
        <v>383</v>
      </c>
      <c r="M36" s="4">
        <v>1747</v>
      </c>
      <c r="N36" s="4">
        <v>134</v>
      </c>
      <c r="O36" s="4">
        <v>1039</v>
      </c>
      <c r="P36" s="4">
        <v>417</v>
      </c>
      <c r="Q36" s="4">
        <v>10626</v>
      </c>
      <c r="R36" s="4">
        <f t="shared" si="3"/>
        <v>13367</v>
      </c>
      <c r="S36" s="4">
        <f t="shared" si="4"/>
        <v>2354</v>
      </c>
      <c r="T36" s="4">
        <f t="shared" si="5"/>
        <v>5106</v>
      </c>
      <c r="U36" s="4">
        <f t="shared" si="6"/>
        <v>8261</v>
      </c>
      <c r="V36" s="4">
        <f>SUM(Befolkning[[#This Row],[Mariehamn]:[Skärgård]])</f>
        <v>26347</v>
      </c>
      <c r="W36" s="5">
        <f t="shared" si="7"/>
        <v>124.33887198689446</v>
      </c>
      <c r="X36" s="5">
        <f t="shared" si="7"/>
        <v>143.1922870915908</v>
      </c>
      <c r="Y36" s="5">
        <f t="shared" si="7"/>
        <v>84.524236983842016</v>
      </c>
      <c r="Z36" s="5">
        <f t="shared" si="7"/>
        <v>186.21444201312912</v>
      </c>
      <c r="AA36" s="5">
        <f t="shared" si="7"/>
        <v>125.29956013954194</v>
      </c>
      <c r="AB36" s="6">
        <f t="shared" si="8"/>
        <v>0.24338871986894461</v>
      </c>
      <c r="AC36" s="6">
        <f t="shared" si="8"/>
        <v>0.43192287091590797</v>
      </c>
      <c r="AD36" s="6">
        <f t="shared" si="8"/>
        <v>-0.15475763016157984</v>
      </c>
      <c r="AE36" s="6">
        <f t="shared" si="8"/>
        <v>0.86214442013129111</v>
      </c>
      <c r="AF36" s="6">
        <f t="shared" si="8"/>
        <v>0.25299560139541932</v>
      </c>
    </row>
    <row r="37" spans="1:32" x14ac:dyDescent="0.25">
      <c r="A37" s="2">
        <f t="shared" si="2"/>
        <v>2004</v>
      </c>
      <c r="B37" s="4">
        <v>516</v>
      </c>
      <c r="C37" s="4">
        <v>897</v>
      </c>
      <c r="D37" s="4">
        <v>2399</v>
      </c>
      <c r="E37" s="4">
        <v>607</v>
      </c>
      <c r="F37" s="4">
        <v>461</v>
      </c>
      <c r="G37" s="4">
        <v>1387</v>
      </c>
      <c r="H37" s="4">
        <v>3508</v>
      </c>
      <c r="I37" s="4">
        <v>371</v>
      </c>
      <c r="J37" s="4">
        <v>296</v>
      </c>
      <c r="K37" s="4">
        <v>1694</v>
      </c>
      <c r="L37" s="4">
        <v>379</v>
      </c>
      <c r="M37" s="4">
        <v>1723</v>
      </c>
      <c r="N37" s="4">
        <v>131</v>
      </c>
      <c r="O37" s="4">
        <v>1024</v>
      </c>
      <c r="P37" s="4">
        <v>425</v>
      </c>
      <c r="Q37" s="4">
        <v>10712</v>
      </c>
      <c r="R37" s="4">
        <f t="shared" si="3"/>
        <v>13472</v>
      </c>
      <c r="S37" s="4">
        <f t="shared" si="4"/>
        <v>2346</v>
      </c>
      <c r="T37" s="4">
        <f t="shared" si="5"/>
        <v>5202</v>
      </c>
      <c r="U37" s="4">
        <f t="shared" si="6"/>
        <v>8270</v>
      </c>
      <c r="V37" s="4">
        <f>SUM(Befolkning[[#This Row],[Mariehamn]:[Skärgård]])</f>
        <v>26530</v>
      </c>
      <c r="W37" s="5">
        <f t="shared" si="7"/>
        <v>125.34519073250642</v>
      </c>
      <c r="X37" s="5">
        <f t="shared" si="7"/>
        <v>144.31708623460096</v>
      </c>
      <c r="Y37" s="5">
        <f t="shared" si="7"/>
        <v>84.236983842010773</v>
      </c>
      <c r="Z37" s="5">
        <f t="shared" si="7"/>
        <v>189.71553610503281</v>
      </c>
      <c r="AA37" s="5">
        <f t="shared" si="7"/>
        <v>125.43606855756104</v>
      </c>
      <c r="AB37" s="6">
        <f t="shared" si="8"/>
        <v>0.25345190732506429</v>
      </c>
      <c r="AC37" s="6">
        <f t="shared" si="8"/>
        <v>0.44317086234600955</v>
      </c>
      <c r="AD37" s="6">
        <f t="shared" si="8"/>
        <v>-0.15763016157989229</v>
      </c>
      <c r="AE37" s="6">
        <f t="shared" si="8"/>
        <v>0.89715536105032823</v>
      </c>
      <c r="AF37" s="6">
        <f t="shared" si="8"/>
        <v>0.25436068557561042</v>
      </c>
    </row>
    <row r="38" spans="1:32" x14ac:dyDescent="0.25">
      <c r="A38" s="2">
        <f t="shared" si="2"/>
        <v>2005</v>
      </c>
      <c r="B38" s="4">
        <v>519</v>
      </c>
      <c r="C38" s="4">
        <v>925</v>
      </c>
      <c r="D38" s="4">
        <v>2441</v>
      </c>
      <c r="E38" s="4">
        <v>596</v>
      </c>
      <c r="F38" s="4">
        <v>444</v>
      </c>
      <c r="G38" s="4">
        <v>1384</v>
      </c>
      <c r="H38" s="4">
        <v>3614</v>
      </c>
      <c r="I38" s="4">
        <v>355</v>
      </c>
      <c r="J38" s="4">
        <v>303</v>
      </c>
      <c r="K38" s="4">
        <v>1695</v>
      </c>
      <c r="L38" s="4">
        <v>387</v>
      </c>
      <c r="M38" s="4">
        <v>1739</v>
      </c>
      <c r="N38" s="4">
        <v>127</v>
      </c>
      <c r="O38" s="4">
        <v>1031</v>
      </c>
      <c r="P38" s="4">
        <v>426</v>
      </c>
      <c r="Q38" s="4">
        <v>10780</v>
      </c>
      <c r="R38" s="4">
        <f t="shared" si="3"/>
        <v>13660</v>
      </c>
      <c r="S38" s="4">
        <f t="shared" si="4"/>
        <v>2326</v>
      </c>
      <c r="T38" s="4">
        <f t="shared" si="5"/>
        <v>5309</v>
      </c>
      <c r="U38" s="4">
        <f t="shared" si="6"/>
        <v>8351</v>
      </c>
      <c r="V38" s="4">
        <f>SUM(Befolkning[[#This Row],[Mariehamn]:[Skärgård]])</f>
        <v>26766</v>
      </c>
      <c r="W38" s="5">
        <f t="shared" si="7"/>
        <v>126.14088462438569</v>
      </c>
      <c r="X38" s="5">
        <f t="shared" si="7"/>
        <v>146.33101231922871</v>
      </c>
      <c r="Y38" s="5">
        <f t="shared" si="7"/>
        <v>83.518850987432685</v>
      </c>
      <c r="Z38" s="5">
        <f t="shared" si="7"/>
        <v>193.6177972283005</v>
      </c>
      <c r="AA38" s="5">
        <f t="shared" si="7"/>
        <v>126.66464431973306</v>
      </c>
      <c r="AB38" s="6">
        <f t="shared" si="8"/>
        <v>0.26140884624385685</v>
      </c>
      <c r="AC38" s="6">
        <f t="shared" si="8"/>
        <v>0.46331012319228715</v>
      </c>
      <c r="AD38" s="6">
        <f t="shared" si="8"/>
        <v>-0.1648114901256732</v>
      </c>
      <c r="AE38" s="6">
        <f t="shared" si="8"/>
        <v>0.93617797228300503</v>
      </c>
      <c r="AF38" s="6">
        <f t="shared" si="8"/>
        <v>0.26664644319733055</v>
      </c>
    </row>
    <row r="39" spans="1:32" x14ac:dyDescent="0.25">
      <c r="A39" s="2">
        <f t="shared" si="2"/>
        <v>2006</v>
      </c>
      <c r="B39" s="4">
        <v>520</v>
      </c>
      <c r="C39" s="4">
        <v>929</v>
      </c>
      <c r="D39" s="4">
        <v>2464</v>
      </c>
      <c r="E39" s="4">
        <v>583</v>
      </c>
      <c r="F39" s="4">
        <v>448</v>
      </c>
      <c r="G39" s="4">
        <v>1423</v>
      </c>
      <c r="H39" s="4">
        <v>3664</v>
      </c>
      <c r="I39" s="4">
        <v>359</v>
      </c>
      <c r="J39" s="4">
        <v>298</v>
      </c>
      <c r="K39" s="4">
        <v>1731</v>
      </c>
      <c r="L39" s="4">
        <v>387</v>
      </c>
      <c r="M39" s="4">
        <v>1706</v>
      </c>
      <c r="N39" s="4">
        <v>120</v>
      </c>
      <c r="O39" s="4">
        <v>1033</v>
      </c>
      <c r="P39" s="4">
        <v>434</v>
      </c>
      <c r="Q39" s="4">
        <v>10824</v>
      </c>
      <c r="R39" s="4">
        <f t="shared" si="3"/>
        <v>13785</v>
      </c>
      <c r="S39" s="4">
        <f t="shared" si="4"/>
        <v>2314</v>
      </c>
      <c r="T39" s="4">
        <f t="shared" si="5"/>
        <v>5395</v>
      </c>
      <c r="U39" s="4">
        <f t="shared" si="6"/>
        <v>8390</v>
      </c>
      <c r="V39" s="4">
        <f>SUM(Befolkning[[#This Row],[Mariehamn]:[Skärgård]])</f>
        <v>26923</v>
      </c>
      <c r="W39" s="5">
        <f t="shared" si="7"/>
        <v>126.65574537795462</v>
      </c>
      <c r="X39" s="5">
        <f t="shared" si="7"/>
        <v>147.67005891805033</v>
      </c>
      <c r="Y39" s="5">
        <f t="shared" si="7"/>
        <v>83.087971274685813</v>
      </c>
      <c r="Z39" s="5">
        <f t="shared" si="7"/>
        <v>196.75419401896426</v>
      </c>
      <c r="AA39" s="5">
        <f t="shared" si="7"/>
        <v>127.25618079781586</v>
      </c>
      <c r="AB39" s="6">
        <f t="shared" si="8"/>
        <v>0.26655745377954609</v>
      </c>
      <c r="AC39" s="6">
        <f t="shared" si="8"/>
        <v>0.4767005891805034</v>
      </c>
      <c r="AD39" s="6">
        <f t="shared" si="8"/>
        <v>-0.16912028725314188</v>
      </c>
      <c r="AE39" s="6">
        <f t="shared" si="8"/>
        <v>0.96754194018964257</v>
      </c>
      <c r="AF39" s="6">
        <f t="shared" si="8"/>
        <v>0.27256180797815865</v>
      </c>
    </row>
    <row r="40" spans="1:32" x14ac:dyDescent="0.25">
      <c r="A40" s="2">
        <f t="shared" si="2"/>
        <v>2007</v>
      </c>
      <c r="B40" s="4">
        <v>510</v>
      </c>
      <c r="C40" s="4">
        <v>923</v>
      </c>
      <c r="D40" s="4">
        <v>2457</v>
      </c>
      <c r="E40" s="4">
        <v>582</v>
      </c>
      <c r="F40" s="4">
        <v>443</v>
      </c>
      <c r="G40" s="4">
        <v>1409</v>
      </c>
      <c r="H40" s="4">
        <v>3774</v>
      </c>
      <c r="I40" s="4">
        <v>366</v>
      </c>
      <c r="J40" s="4">
        <v>284</v>
      </c>
      <c r="K40" s="4">
        <v>1773</v>
      </c>
      <c r="L40" s="4">
        <v>387</v>
      </c>
      <c r="M40" s="4">
        <v>1731</v>
      </c>
      <c r="N40" s="4">
        <v>116</v>
      </c>
      <c r="O40" s="4">
        <v>1052</v>
      </c>
      <c r="P40" s="4">
        <v>444</v>
      </c>
      <c r="Q40" s="4">
        <v>10902</v>
      </c>
      <c r="R40" s="4">
        <f t="shared" si="3"/>
        <v>13949</v>
      </c>
      <c r="S40" s="4">
        <f t="shared" si="4"/>
        <v>2302</v>
      </c>
      <c r="T40" s="4">
        <f t="shared" si="5"/>
        <v>5547</v>
      </c>
      <c r="U40" s="4">
        <f t="shared" si="6"/>
        <v>8402</v>
      </c>
      <c r="V40" s="4">
        <f>SUM(Befolkning[[#This Row],[Mariehamn]:[Skärgård]])</f>
        <v>27153</v>
      </c>
      <c r="W40" s="5">
        <f t="shared" si="7"/>
        <v>127.56845307746315</v>
      </c>
      <c r="X40" s="5">
        <f t="shared" si="7"/>
        <v>149.42688805570435</v>
      </c>
      <c r="Y40" s="5">
        <f t="shared" si="7"/>
        <v>82.657091561938955</v>
      </c>
      <c r="Z40" s="5">
        <f t="shared" si="7"/>
        <v>202.29759299781182</v>
      </c>
      <c r="AA40" s="5">
        <f t="shared" si="7"/>
        <v>127.43819202184135</v>
      </c>
      <c r="AB40" s="6">
        <f t="shared" si="8"/>
        <v>0.2756845307746314</v>
      </c>
      <c r="AC40" s="6">
        <f t="shared" si="8"/>
        <v>0.49426888055704343</v>
      </c>
      <c r="AD40" s="6">
        <f t="shared" si="8"/>
        <v>-0.17342908438061044</v>
      </c>
      <c r="AE40" s="6">
        <f t="shared" si="8"/>
        <v>1.0229759299781183</v>
      </c>
      <c r="AF40" s="6">
        <f t="shared" si="8"/>
        <v>0.27438192021841346</v>
      </c>
    </row>
    <row r="41" spans="1:32" x14ac:dyDescent="0.25">
      <c r="A41" s="2">
        <f t="shared" si="2"/>
        <v>2008</v>
      </c>
      <c r="B41" s="4">
        <v>518</v>
      </c>
      <c r="C41" s="4">
        <v>921</v>
      </c>
      <c r="D41" s="4">
        <v>2483</v>
      </c>
      <c r="E41" s="4">
        <v>576</v>
      </c>
      <c r="F41" s="4">
        <v>456</v>
      </c>
      <c r="G41" s="4">
        <v>1440</v>
      </c>
      <c r="H41" s="4">
        <v>3917</v>
      </c>
      <c r="I41" s="4">
        <v>360</v>
      </c>
      <c r="J41" s="4">
        <v>262</v>
      </c>
      <c r="K41" s="4">
        <v>1783</v>
      </c>
      <c r="L41" s="4">
        <v>387</v>
      </c>
      <c r="M41" s="4">
        <v>1753</v>
      </c>
      <c r="N41" s="4">
        <v>115</v>
      </c>
      <c r="O41" s="4">
        <v>1031</v>
      </c>
      <c r="P41" s="4">
        <v>449</v>
      </c>
      <c r="Q41" s="4">
        <v>11005</v>
      </c>
      <c r="R41" s="4">
        <f t="shared" si="3"/>
        <v>14171</v>
      </c>
      <c r="S41" s="4">
        <f t="shared" si="4"/>
        <v>2280</v>
      </c>
      <c r="T41" s="4">
        <f t="shared" si="5"/>
        <v>5700</v>
      </c>
      <c r="U41" s="4">
        <f t="shared" si="6"/>
        <v>8471</v>
      </c>
      <c r="V41" s="4">
        <f>SUM(Befolkning[[#This Row],[Mariehamn]:[Skärgård]])</f>
        <v>27456</v>
      </c>
      <c r="W41" s="5">
        <f t="shared" si="7"/>
        <v>128.77369529604493</v>
      </c>
      <c r="X41" s="5">
        <f t="shared" si="7"/>
        <v>151.80503481521157</v>
      </c>
      <c r="Y41" s="5">
        <f t="shared" si="7"/>
        <v>81.867145421903047</v>
      </c>
      <c r="Z41" s="5">
        <f t="shared" si="7"/>
        <v>207.87746170678338</v>
      </c>
      <c r="AA41" s="5">
        <f t="shared" si="7"/>
        <v>128.48475655998786</v>
      </c>
      <c r="AB41" s="6">
        <f t="shared" si="8"/>
        <v>0.28773695296044943</v>
      </c>
      <c r="AC41" s="6">
        <f t="shared" si="8"/>
        <v>0.5180503481521157</v>
      </c>
      <c r="AD41" s="6">
        <f t="shared" si="8"/>
        <v>-0.18132854578096946</v>
      </c>
      <c r="AE41" s="6">
        <f t="shared" si="8"/>
        <v>1.0787746170678338</v>
      </c>
      <c r="AF41" s="6">
        <f t="shared" si="8"/>
        <v>0.28484756559987856</v>
      </c>
    </row>
    <row r="42" spans="1:32" x14ac:dyDescent="0.25">
      <c r="A42" s="2">
        <f t="shared" si="2"/>
        <v>2009</v>
      </c>
      <c r="B42" s="4">
        <v>498</v>
      </c>
      <c r="C42" s="4">
        <v>924</v>
      </c>
      <c r="D42" s="4">
        <v>2486</v>
      </c>
      <c r="E42" s="4">
        <v>561</v>
      </c>
      <c r="F42" s="4">
        <v>457</v>
      </c>
      <c r="G42" s="4">
        <v>1463</v>
      </c>
      <c r="H42" s="4">
        <v>4022</v>
      </c>
      <c r="I42" s="4">
        <v>372</v>
      </c>
      <c r="J42" s="4">
        <v>261</v>
      </c>
      <c r="K42" s="4">
        <v>1782</v>
      </c>
      <c r="L42" s="4">
        <v>391</v>
      </c>
      <c r="M42" s="4">
        <v>1792</v>
      </c>
      <c r="N42" s="4">
        <v>125</v>
      </c>
      <c r="O42" s="4">
        <v>1032</v>
      </c>
      <c r="P42" s="4">
        <v>445</v>
      </c>
      <c r="Q42" s="4">
        <v>11123</v>
      </c>
      <c r="R42" s="4">
        <f t="shared" si="3"/>
        <v>14349</v>
      </c>
      <c r="S42" s="4">
        <f t="shared" si="4"/>
        <v>2262</v>
      </c>
      <c r="T42" s="4">
        <f t="shared" si="5"/>
        <v>5804</v>
      </c>
      <c r="U42" s="4">
        <f t="shared" si="6"/>
        <v>8545</v>
      </c>
      <c r="V42" s="4">
        <f>SUM(Befolkning[[#This Row],[Mariehamn]:[Skärgård]])</f>
        <v>27734</v>
      </c>
      <c r="W42" s="5">
        <f t="shared" si="7"/>
        <v>130.15445822607069</v>
      </c>
      <c r="X42" s="5">
        <f t="shared" si="7"/>
        <v>153.71183717193358</v>
      </c>
      <c r="Y42" s="5">
        <f t="shared" si="7"/>
        <v>81.220825852782767</v>
      </c>
      <c r="Z42" s="5">
        <f t="shared" si="7"/>
        <v>211.67031363967905</v>
      </c>
      <c r="AA42" s="5">
        <f t="shared" si="7"/>
        <v>129.607159108145</v>
      </c>
      <c r="AB42" s="6">
        <f t="shared" si="8"/>
        <v>0.30154458226070679</v>
      </c>
      <c r="AC42" s="6">
        <f t="shared" si="8"/>
        <v>0.53711837171933574</v>
      </c>
      <c r="AD42" s="6">
        <f t="shared" si="8"/>
        <v>-0.18779174147217237</v>
      </c>
      <c r="AE42" s="6">
        <f t="shared" si="8"/>
        <v>1.1167031363967905</v>
      </c>
      <c r="AF42" s="6">
        <f t="shared" si="8"/>
        <v>0.29607159108144998</v>
      </c>
    </row>
    <row r="43" spans="1:32" x14ac:dyDescent="0.25">
      <c r="A43" s="2">
        <f t="shared" si="2"/>
        <v>2010</v>
      </c>
      <c r="B43" s="4">
        <v>488</v>
      </c>
      <c r="C43" s="4">
        <v>943</v>
      </c>
      <c r="D43" s="4">
        <v>2502</v>
      </c>
      <c r="E43" s="4">
        <v>580</v>
      </c>
      <c r="F43" s="4">
        <v>475</v>
      </c>
      <c r="G43" s="4">
        <v>1508</v>
      </c>
      <c r="H43" s="4">
        <v>4098</v>
      </c>
      <c r="I43" s="4">
        <v>364</v>
      </c>
      <c r="J43" s="4">
        <v>259</v>
      </c>
      <c r="K43" s="4">
        <v>1814</v>
      </c>
      <c r="L43" s="4">
        <v>394</v>
      </c>
      <c r="M43" s="4">
        <v>1802</v>
      </c>
      <c r="N43" s="4">
        <v>119</v>
      </c>
      <c r="O43" s="4">
        <v>1019</v>
      </c>
      <c r="P43" s="4">
        <v>452</v>
      </c>
      <c r="Q43" s="4">
        <v>11190</v>
      </c>
      <c r="R43" s="4">
        <f t="shared" si="3"/>
        <v>14555</v>
      </c>
      <c r="S43" s="4">
        <f t="shared" si="4"/>
        <v>2262</v>
      </c>
      <c r="T43" s="4">
        <f t="shared" si="5"/>
        <v>5912</v>
      </c>
      <c r="U43" s="4">
        <f t="shared" si="6"/>
        <v>8643</v>
      </c>
      <c r="V43" s="4">
        <f>SUM(Befolkning[[#This Row],[Mariehamn]:[Skärgård]])</f>
        <v>28007</v>
      </c>
      <c r="W43" s="5">
        <f t="shared" si="7"/>
        <v>130.938450737187</v>
      </c>
      <c r="X43" s="5">
        <f t="shared" si="7"/>
        <v>155.91858596679165</v>
      </c>
      <c r="Y43" s="5">
        <f t="shared" si="7"/>
        <v>81.220825852782767</v>
      </c>
      <c r="Z43" s="5">
        <f t="shared" si="7"/>
        <v>215.60904449307077</v>
      </c>
      <c r="AA43" s="5">
        <f t="shared" si="7"/>
        <v>131.09358410435311</v>
      </c>
      <c r="AB43" s="6">
        <f t="shared" si="8"/>
        <v>0.30938450737186995</v>
      </c>
      <c r="AC43" s="6">
        <f t="shared" si="8"/>
        <v>0.55918585966791645</v>
      </c>
      <c r="AD43" s="6">
        <f t="shared" si="8"/>
        <v>-0.18779174147217237</v>
      </c>
      <c r="AE43" s="6">
        <f t="shared" si="8"/>
        <v>1.1560904449307077</v>
      </c>
      <c r="AF43" s="6">
        <f t="shared" si="8"/>
        <v>0.310935841043531</v>
      </c>
    </row>
    <row r="44" spans="1:32" x14ac:dyDescent="0.25">
      <c r="A44" s="2">
        <f t="shared" si="2"/>
        <v>2011</v>
      </c>
      <c r="B44" s="4">
        <v>480</v>
      </c>
      <c r="C44" s="4">
        <v>978</v>
      </c>
      <c r="D44" s="4">
        <v>2527</v>
      </c>
      <c r="E44" s="4">
        <v>577</v>
      </c>
      <c r="F44" s="4">
        <v>492</v>
      </c>
      <c r="G44" s="4">
        <v>1526</v>
      </c>
      <c r="H44" s="4">
        <v>4249</v>
      </c>
      <c r="I44" s="4">
        <v>361</v>
      </c>
      <c r="J44" s="4">
        <v>249</v>
      </c>
      <c r="K44" s="4">
        <v>1860</v>
      </c>
      <c r="L44" s="4">
        <v>399</v>
      </c>
      <c r="M44" s="4">
        <v>1810</v>
      </c>
      <c r="N44" s="4">
        <v>103</v>
      </c>
      <c r="O44" s="4">
        <v>1032</v>
      </c>
      <c r="P44" s="4">
        <v>449</v>
      </c>
      <c r="Q44" s="4">
        <v>11263</v>
      </c>
      <c r="R44" s="4">
        <f t="shared" si="3"/>
        <v>14873</v>
      </c>
      <c r="S44" s="4">
        <f t="shared" si="4"/>
        <v>2219</v>
      </c>
      <c r="T44" s="4">
        <f t="shared" si="5"/>
        <v>6109</v>
      </c>
      <c r="U44" s="4">
        <f t="shared" si="6"/>
        <v>8764</v>
      </c>
      <c r="V44" s="4">
        <f>SUM(Befolkning[[#This Row],[Mariehamn]:[Skärgård]])</f>
        <v>28355</v>
      </c>
      <c r="W44" s="5">
        <f t="shared" si="7"/>
        <v>131.79265153288088</v>
      </c>
      <c r="X44" s="5">
        <f t="shared" si="7"/>
        <v>159.32512051419388</v>
      </c>
      <c r="Y44" s="5">
        <f t="shared" si="7"/>
        <v>79.676840215439853</v>
      </c>
      <c r="Z44" s="5">
        <f t="shared" si="7"/>
        <v>222.79358132749815</v>
      </c>
      <c r="AA44" s="5">
        <f t="shared" si="7"/>
        <v>132.92886394661002</v>
      </c>
      <c r="AB44" s="6">
        <f t="shared" si="8"/>
        <v>0.31792651532880889</v>
      </c>
      <c r="AC44" s="6">
        <f t="shared" si="8"/>
        <v>0.59325120514193896</v>
      </c>
      <c r="AD44" s="6">
        <f t="shared" si="8"/>
        <v>-0.20323159784560141</v>
      </c>
      <c r="AE44" s="6">
        <f t="shared" si="8"/>
        <v>1.2279358132749816</v>
      </c>
      <c r="AF44" s="6">
        <f t="shared" si="8"/>
        <v>0.32928863946610032</v>
      </c>
    </row>
    <row r="45" spans="1:32" x14ac:dyDescent="0.25">
      <c r="A45" s="2">
        <f t="shared" ref="A45:A50" si="9">A44+1</f>
        <v>2012</v>
      </c>
      <c r="B45" s="4">
        <v>476</v>
      </c>
      <c r="C45" s="4">
        <v>960</v>
      </c>
      <c r="D45" s="4">
        <v>2531</v>
      </c>
      <c r="E45" s="4">
        <v>578</v>
      </c>
      <c r="F45" s="4">
        <v>495</v>
      </c>
      <c r="G45" s="4">
        <v>1522</v>
      </c>
      <c r="H45" s="4">
        <v>4355</v>
      </c>
      <c r="I45" s="4">
        <v>338</v>
      </c>
      <c r="J45" s="4">
        <v>245</v>
      </c>
      <c r="K45" s="4">
        <v>1883</v>
      </c>
      <c r="L45" s="4">
        <v>392</v>
      </c>
      <c r="M45" s="4">
        <v>1823</v>
      </c>
      <c r="N45" s="4">
        <v>101</v>
      </c>
      <c r="O45" s="4">
        <v>1035</v>
      </c>
      <c r="P45" s="4">
        <v>422</v>
      </c>
      <c r="Q45" s="4">
        <v>11346</v>
      </c>
      <c r="R45" s="4">
        <f t="shared" ref="R45:R50" si="10">C45+D45+F45+G45+H45+K45+L45+M45+O45</f>
        <v>14996</v>
      </c>
      <c r="S45" s="4">
        <f t="shared" ref="S45:S50" si="11">B45+E45+I45+J45+N45+P45</f>
        <v>2160</v>
      </c>
      <c r="T45" s="4">
        <f t="shared" ref="T45:T50" si="12">H45+K45</f>
        <v>6238</v>
      </c>
      <c r="U45" s="4">
        <f t="shared" ref="U45:U50" si="13">C45+D45+F45+G45+L45+M45+O45</f>
        <v>8758</v>
      </c>
      <c r="V45" s="4">
        <f>SUM(Befolkning[[#This Row],[Mariehamn]:[Skärgård]])</f>
        <v>28502</v>
      </c>
      <c r="W45" s="5">
        <f t="shared" ref="W45:AA46" si="14">Q45/Q$3*100</f>
        <v>132.76386613620409</v>
      </c>
      <c r="X45" s="5">
        <f t="shared" si="14"/>
        <v>160.64274236743438</v>
      </c>
      <c r="Y45" s="5">
        <f t="shared" si="14"/>
        <v>77.558348294434467</v>
      </c>
      <c r="Z45" s="5">
        <f t="shared" si="14"/>
        <v>227.4981765134938</v>
      </c>
      <c r="AA45" s="5">
        <f t="shared" si="14"/>
        <v>132.83785833459729</v>
      </c>
      <c r="AB45" s="6">
        <f t="shared" ref="AB45:AF46" si="15">Q45/Q$3-1</f>
        <v>0.32763866136204078</v>
      </c>
      <c r="AC45" s="6">
        <f t="shared" si="15"/>
        <v>0.60642742367434388</v>
      </c>
      <c r="AD45" s="6">
        <f t="shared" si="15"/>
        <v>-0.22441651705565535</v>
      </c>
      <c r="AE45" s="6">
        <f t="shared" si="15"/>
        <v>1.274981765134938</v>
      </c>
      <c r="AF45" s="6">
        <f t="shared" si="15"/>
        <v>0.32837858334597292</v>
      </c>
    </row>
    <row r="46" spans="1:32" x14ac:dyDescent="0.25">
      <c r="A46" s="2">
        <f t="shared" si="9"/>
        <v>2013</v>
      </c>
      <c r="B46" s="4">
        <v>475</v>
      </c>
      <c r="C46" s="4">
        <v>947</v>
      </c>
      <c r="D46" s="4">
        <v>2520</v>
      </c>
      <c r="E46" s="4">
        <v>572</v>
      </c>
      <c r="F46" s="4">
        <v>500</v>
      </c>
      <c r="G46" s="4">
        <v>1540</v>
      </c>
      <c r="H46" s="4">
        <v>4424</v>
      </c>
      <c r="I46" s="4">
        <v>330</v>
      </c>
      <c r="J46" s="4">
        <v>251</v>
      </c>
      <c r="K46" s="4">
        <v>1926</v>
      </c>
      <c r="L46" s="4">
        <v>413</v>
      </c>
      <c r="M46" s="4">
        <v>1813</v>
      </c>
      <c r="N46" s="4">
        <v>100</v>
      </c>
      <c r="O46" s="4">
        <v>1029</v>
      </c>
      <c r="P46" s="4">
        <v>433</v>
      </c>
      <c r="Q46" s="4">
        <v>11393</v>
      </c>
      <c r="R46" s="4">
        <f t="shared" si="10"/>
        <v>15112</v>
      </c>
      <c r="S46" s="4">
        <f t="shared" si="11"/>
        <v>2161</v>
      </c>
      <c r="T46" s="4">
        <f t="shared" si="12"/>
        <v>6350</v>
      </c>
      <c r="U46" s="4">
        <f t="shared" si="13"/>
        <v>8762</v>
      </c>
      <c r="V46" s="4">
        <f>SUM(Befolkning[[#This Row],[Mariehamn]:[Skärgård]])</f>
        <v>28666</v>
      </c>
      <c r="W46" s="5">
        <f t="shared" si="14"/>
        <v>133.31383103206178</v>
      </c>
      <c r="X46" s="5">
        <f t="shared" si="14"/>
        <v>161.88537761114085</v>
      </c>
      <c r="Y46" s="5">
        <f t="shared" si="14"/>
        <v>77.59425493716337</v>
      </c>
      <c r="Z46" s="5">
        <f t="shared" si="14"/>
        <v>231.58278628738148</v>
      </c>
      <c r="AA46" s="5">
        <f t="shared" si="14"/>
        <v>132.89852874260581</v>
      </c>
      <c r="AB46" s="6">
        <f t="shared" si="15"/>
        <v>0.3331383103206178</v>
      </c>
      <c r="AC46" s="6">
        <f t="shared" si="15"/>
        <v>0.61885377611140857</v>
      </c>
      <c r="AD46" s="6">
        <f t="shared" si="15"/>
        <v>-0.22405745062836624</v>
      </c>
      <c r="AE46" s="6">
        <f t="shared" si="15"/>
        <v>1.3158278628738147</v>
      </c>
      <c r="AF46" s="6">
        <f t="shared" si="15"/>
        <v>0.32898528742605793</v>
      </c>
    </row>
    <row r="47" spans="1:32" x14ac:dyDescent="0.25">
      <c r="A47" s="2">
        <f t="shared" si="9"/>
        <v>2014</v>
      </c>
      <c r="B47" s="4">
        <v>474</v>
      </c>
      <c r="C47" s="4">
        <v>932</v>
      </c>
      <c r="D47" s="4">
        <v>2534</v>
      </c>
      <c r="E47" s="4">
        <v>568</v>
      </c>
      <c r="F47" s="4">
        <v>494</v>
      </c>
      <c r="G47" s="4">
        <v>1532</v>
      </c>
      <c r="H47" s="4">
        <v>4560</v>
      </c>
      <c r="I47" s="4">
        <v>328</v>
      </c>
      <c r="J47" s="4">
        <v>253</v>
      </c>
      <c r="K47" s="4">
        <v>1943</v>
      </c>
      <c r="L47" s="4">
        <v>418</v>
      </c>
      <c r="M47" s="4">
        <v>1825</v>
      </c>
      <c r="N47" s="4">
        <v>101</v>
      </c>
      <c r="O47" s="4">
        <v>1035</v>
      </c>
      <c r="P47" s="4">
        <v>439</v>
      </c>
      <c r="Q47" s="4">
        <v>11480</v>
      </c>
      <c r="R47" s="4">
        <f t="shared" si="10"/>
        <v>15273</v>
      </c>
      <c r="S47" s="4">
        <f t="shared" si="11"/>
        <v>2163</v>
      </c>
      <c r="T47" s="4">
        <f t="shared" si="12"/>
        <v>6503</v>
      </c>
      <c r="U47" s="4">
        <f t="shared" si="13"/>
        <v>8770</v>
      </c>
      <c r="V47" s="4">
        <f>SUM(Befolkning[[#This Row],[Mariehamn]:[Skärgård]])</f>
        <v>28916</v>
      </c>
      <c r="W47" s="5">
        <f t="shared" ref="W47:AA48" si="16">Q47/Q$3*100</f>
        <v>134.33185115843668</v>
      </c>
      <c r="X47" s="5">
        <f t="shared" si="16"/>
        <v>163.61006963042314</v>
      </c>
      <c r="Y47" s="5">
        <f t="shared" si="16"/>
        <v>77.666068222621192</v>
      </c>
      <c r="Z47" s="5">
        <f t="shared" si="16"/>
        <v>237.16265499635304</v>
      </c>
      <c r="AA47" s="5">
        <f t="shared" si="16"/>
        <v>133.01986955862276</v>
      </c>
      <c r="AB47" s="6">
        <f t="shared" ref="AB47:AF48" si="17">Q47/Q$3-1</f>
        <v>0.34331851158436688</v>
      </c>
      <c r="AC47" s="6">
        <f t="shared" si="17"/>
        <v>0.63610069630423149</v>
      </c>
      <c r="AD47" s="6">
        <f t="shared" si="17"/>
        <v>-0.22333931777378813</v>
      </c>
      <c r="AE47" s="6">
        <f t="shared" si="17"/>
        <v>1.3716265499635303</v>
      </c>
      <c r="AF47" s="6">
        <f t="shared" si="17"/>
        <v>0.33019869558622772</v>
      </c>
    </row>
    <row r="48" spans="1:32" x14ac:dyDescent="0.25">
      <c r="A48" s="2">
        <f t="shared" si="9"/>
        <v>2015</v>
      </c>
      <c r="B48" s="4">
        <v>470</v>
      </c>
      <c r="C48" s="4">
        <v>935</v>
      </c>
      <c r="D48" s="4">
        <v>2522</v>
      </c>
      <c r="E48" s="4">
        <v>554</v>
      </c>
      <c r="F48" s="4">
        <v>500</v>
      </c>
      <c r="G48" s="4">
        <v>1537</v>
      </c>
      <c r="H48" s="4">
        <v>4648</v>
      </c>
      <c r="I48" s="4">
        <v>317</v>
      </c>
      <c r="J48" s="4">
        <v>250</v>
      </c>
      <c r="K48" s="4">
        <v>1991</v>
      </c>
      <c r="L48" s="4">
        <v>398</v>
      </c>
      <c r="M48" s="4">
        <v>1829</v>
      </c>
      <c r="N48" s="4">
        <v>99</v>
      </c>
      <c r="O48" s="4">
        <v>1031</v>
      </c>
      <c r="P48" s="4">
        <v>441</v>
      </c>
      <c r="Q48" s="4">
        <v>11461</v>
      </c>
      <c r="R48" s="4">
        <f t="shared" si="10"/>
        <v>15391</v>
      </c>
      <c r="S48" s="4">
        <f t="shared" si="11"/>
        <v>2131</v>
      </c>
      <c r="T48" s="4">
        <f t="shared" si="12"/>
        <v>6639</v>
      </c>
      <c r="U48" s="4">
        <f t="shared" si="13"/>
        <v>8752</v>
      </c>
      <c r="V48" s="4">
        <f>SUM(Befolkning[[#This Row],[Mariehamn]:[Skärgård]])</f>
        <v>28983</v>
      </c>
      <c r="W48" s="5">
        <f t="shared" si="16"/>
        <v>134.10952492394102</v>
      </c>
      <c r="X48" s="5">
        <f t="shared" si="16"/>
        <v>164.87412961971077</v>
      </c>
      <c r="Y48" s="5">
        <f t="shared" si="16"/>
        <v>76.517055655296232</v>
      </c>
      <c r="Z48" s="5">
        <f t="shared" si="16"/>
        <v>242.12253829321662</v>
      </c>
      <c r="AA48" s="5">
        <f t="shared" si="16"/>
        <v>132.74685272258455</v>
      </c>
      <c r="AB48" s="6">
        <f t="shared" si="17"/>
        <v>0.34109524923941015</v>
      </c>
      <c r="AC48" s="6">
        <f t="shared" si="17"/>
        <v>0.64874129619710774</v>
      </c>
      <c r="AD48" s="6">
        <f t="shared" si="17"/>
        <v>-0.23482944344703771</v>
      </c>
      <c r="AE48" s="6">
        <f t="shared" si="17"/>
        <v>1.4212253829321662</v>
      </c>
      <c r="AF48" s="6">
        <f t="shared" si="17"/>
        <v>0.32746852722584552</v>
      </c>
    </row>
    <row r="49" spans="1:32" x14ac:dyDescent="0.25">
      <c r="A49" s="2">
        <f t="shared" si="9"/>
        <v>2016</v>
      </c>
      <c r="B49" s="4">
        <v>471</v>
      </c>
      <c r="C49" s="4">
        <v>928</v>
      </c>
      <c r="D49" s="4">
        <v>2594</v>
      </c>
      <c r="E49" s="4">
        <v>561</v>
      </c>
      <c r="F49" s="4">
        <v>499</v>
      </c>
      <c r="G49" s="4">
        <v>1508</v>
      </c>
      <c r="H49" s="4">
        <v>4757</v>
      </c>
      <c r="I49" s="4">
        <v>308</v>
      </c>
      <c r="J49" s="4">
        <v>246</v>
      </c>
      <c r="K49" s="4">
        <v>2012</v>
      </c>
      <c r="L49" s="4">
        <v>385</v>
      </c>
      <c r="M49" s="4">
        <v>1839</v>
      </c>
      <c r="N49" s="4">
        <v>96</v>
      </c>
      <c r="O49" s="4">
        <v>1006</v>
      </c>
      <c r="P49" s="4">
        <v>439</v>
      </c>
      <c r="Q49" s="4">
        <v>11565</v>
      </c>
      <c r="R49" s="4">
        <f t="shared" si="10"/>
        <v>15528</v>
      </c>
      <c r="S49" s="4">
        <f t="shared" si="11"/>
        <v>2121</v>
      </c>
      <c r="T49" s="4">
        <f t="shared" si="12"/>
        <v>6769</v>
      </c>
      <c r="U49" s="4">
        <f t="shared" si="13"/>
        <v>8759</v>
      </c>
      <c r="V49" s="4">
        <f>SUM(Befolkning[[#This Row],[Mariehamn]:[Skärgård]])</f>
        <v>29214</v>
      </c>
      <c r="W49" s="5">
        <f t="shared" ref="W49:AA50" si="18">Q49/Q$3*100</f>
        <v>135.32646852328574</v>
      </c>
      <c r="X49" s="5">
        <f t="shared" si="18"/>
        <v>166.34172469201928</v>
      </c>
      <c r="Y49" s="5">
        <f t="shared" si="18"/>
        <v>76.157989228007182</v>
      </c>
      <c r="Z49" s="5">
        <f t="shared" si="18"/>
        <v>246.86360320933628</v>
      </c>
      <c r="AA49" s="5">
        <f t="shared" si="18"/>
        <v>132.85302593659941</v>
      </c>
      <c r="AB49" s="6">
        <f t="shared" ref="AB49:AF50" si="19">Q49/Q$3-1</f>
        <v>0.35326468523285737</v>
      </c>
      <c r="AC49" s="6">
        <f t="shared" si="19"/>
        <v>0.66341724692019288</v>
      </c>
      <c r="AD49" s="6">
        <f t="shared" si="19"/>
        <v>-0.23842010771992816</v>
      </c>
      <c r="AE49" s="6">
        <f t="shared" si="19"/>
        <v>1.4686360320933627</v>
      </c>
      <c r="AF49" s="6">
        <f t="shared" si="19"/>
        <v>0.32853025936599423</v>
      </c>
    </row>
    <row r="50" spans="1:32" x14ac:dyDescent="0.25">
      <c r="A50" s="8">
        <f t="shared" si="9"/>
        <v>2017</v>
      </c>
      <c r="B50" s="9">
        <v>452</v>
      </c>
      <c r="C50" s="9">
        <v>948</v>
      </c>
      <c r="D50" s="9">
        <v>2580</v>
      </c>
      <c r="E50" s="9">
        <v>532</v>
      </c>
      <c r="F50" s="9">
        <v>495</v>
      </c>
      <c r="G50" s="9">
        <v>1547</v>
      </c>
      <c r="H50" s="9">
        <v>4859</v>
      </c>
      <c r="I50" s="9">
        <v>314</v>
      </c>
      <c r="J50" s="9">
        <v>236</v>
      </c>
      <c r="K50" s="9">
        <v>2028</v>
      </c>
      <c r="L50" s="9">
        <v>395</v>
      </c>
      <c r="M50" s="9">
        <v>1873</v>
      </c>
      <c r="N50" s="9">
        <v>92</v>
      </c>
      <c r="O50" s="9">
        <v>1031</v>
      </c>
      <c r="P50" s="9">
        <v>430</v>
      </c>
      <c r="Q50" s="9">
        <v>11677</v>
      </c>
      <c r="R50" s="9">
        <f t="shared" si="10"/>
        <v>15756</v>
      </c>
      <c r="S50" s="9">
        <f t="shared" si="11"/>
        <v>2056</v>
      </c>
      <c r="T50" s="9">
        <f t="shared" si="12"/>
        <v>6887</v>
      </c>
      <c r="U50" s="9">
        <f t="shared" si="13"/>
        <v>8869</v>
      </c>
      <c r="V50" s="9">
        <f>SUM(Befolkning[[#This Row],[Mariehamn]:[Skärgård]])</f>
        <v>29489</v>
      </c>
      <c r="W50" s="10">
        <f t="shared" si="18"/>
        <v>136.63702316873392</v>
      </c>
      <c r="X50" s="10">
        <f t="shared" si="18"/>
        <v>168.78414568826997</v>
      </c>
      <c r="Y50" s="10">
        <f t="shared" si="18"/>
        <v>73.824057450628374</v>
      </c>
      <c r="Z50" s="10">
        <f t="shared" si="18"/>
        <v>251.16703136396791</v>
      </c>
      <c r="AA50" s="10">
        <f t="shared" si="18"/>
        <v>134.521462156833</v>
      </c>
      <c r="AB50" s="11">
        <f t="shared" si="19"/>
        <v>0.36637023168733918</v>
      </c>
      <c r="AC50" s="11">
        <f t="shared" si="19"/>
        <v>0.6878414568826996</v>
      </c>
      <c r="AD50" s="11">
        <f t="shared" si="19"/>
        <v>-0.26175942549371634</v>
      </c>
      <c r="AE50" s="11">
        <f t="shared" si="19"/>
        <v>1.5116703136396792</v>
      </c>
      <c r="AF50" s="11">
        <f t="shared" si="19"/>
        <v>0.34521462156833005</v>
      </c>
    </row>
    <row r="51" spans="1:32" x14ac:dyDescent="0.25">
      <c r="A51" s="2">
        <f t="shared" ref="A51:A56" si="20">A50+1</f>
        <v>2018</v>
      </c>
      <c r="B51" s="4">
        <v>449</v>
      </c>
      <c r="C51" s="4">
        <v>961</v>
      </c>
      <c r="D51" s="4">
        <v>2588</v>
      </c>
      <c r="E51" s="4">
        <v>534</v>
      </c>
      <c r="F51" s="4">
        <v>514</v>
      </c>
      <c r="G51" s="4">
        <v>1577</v>
      </c>
      <c r="H51" s="4">
        <v>5032</v>
      </c>
      <c r="I51" s="4">
        <v>315</v>
      </c>
      <c r="J51" s="4">
        <v>236</v>
      </c>
      <c r="K51" s="4">
        <v>2033</v>
      </c>
      <c r="L51" s="4">
        <v>382</v>
      </c>
      <c r="M51" s="4">
        <v>1858</v>
      </c>
      <c r="N51" s="4">
        <v>91</v>
      </c>
      <c r="O51" s="4">
        <v>1028</v>
      </c>
      <c r="P51" s="4">
        <v>448</v>
      </c>
      <c r="Q51" s="4">
        <v>11743</v>
      </c>
      <c r="R51" s="4">
        <f t="shared" ref="R51:R56" si="21">C51+D51+F51+G51+H51+K51+L51+M51+O51</f>
        <v>15973</v>
      </c>
      <c r="S51" s="4">
        <f t="shared" ref="S51:S56" si="22">B51+E51+I51+J51+N51+P51</f>
        <v>2073</v>
      </c>
      <c r="T51" s="4">
        <f t="shared" ref="T51:T56" si="23">H51+K51</f>
        <v>7065</v>
      </c>
      <c r="U51" s="4">
        <f t="shared" ref="U51:U56" si="24">C51+D51+F51+G51+L51+M51+O51</f>
        <v>8908</v>
      </c>
      <c r="V51" s="4">
        <f>SUM(Befolkning[[#This Row],[Mariehamn]:[Skärgård]])</f>
        <v>29789</v>
      </c>
      <c r="W51" s="5">
        <f t="shared" ref="W51:AA52" si="25">Q51/Q$3*100</f>
        <v>137.4093142990873</v>
      </c>
      <c r="X51" s="5">
        <f t="shared" si="25"/>
        <v>171.10873058382433</v>
      </c>
      <c r="Y51" s="5">
        <f t="shared" si="25"/>
        <v>74.43447037701975</v>
      </c>
      <c r="Z51" s="5">
        <f t="shared" si="25"/>
        <v>257.6586433260394</v>
      </c>
      <c r="AA51" s="5">
        <f t="shared" si="25"/>
        <v>135.11299863491581</v>
      </c>
      <c r="AB51" s="6">
        <f t="shared" ref="AB51:AF52" si="26">Q51/Q$3-1</f>
        <v>0.37409314299087293</v>
      </c>
      <c r="AC51" s="6">
        <f t="shared" si="26"/>
        <v>0.7110873058382432</v>
      </c>
      <c r="AD51" s="6">
        <f t="shared" si="26"/>
        <v>-0.25565529622980254</v>
      </c>
      <c r="AE51" s="6">
        <f t="shared" si="26"/>
        <v>1.576586433260394</v>
      </c>
      <c r="AF51" s="6">
        <f t="shared" si="26"/>
        <v>0.35112998634915815</v>
      </c>
    </row>
    <row r="52" spans="1:32" x14ac:dyDescent="0.25">
      <c r="A52" s="2">
        <f t="shared" si="20"/>
        <v>2019</v>
      </c>
      <c r="B52" s="4">
        <v>445</v>
      </c>
      <c r="C52" s="4">
        <v>952</v>
      </c>
      <c r="D52" s="4">
        <v>2593</v>
      </c>
      <c r="E52" s="4">
        <v>531</v>
      </c>
      <c r="F52" s="4">
        <v>496</v>
      </c>
      <c r="G52" s="4">
        <v>1583</v>
      </c>
      <c r="H52" s="4">
        <v>5233</v>
      </c>
      <c r="I52" s="4">
        <v>314</v>
      </c>
      <c r="J52" s="4">
        <v>232</v>
      </c>
      <c r="K52" s="4">
        <v>2053</v>
      </c>
      <c r="L52" s="4">
        <v>366</v>
      </c>
      <c r="M52" s="4">
        <v>1849</v>
      </c>
      <c r="N52" s="4">
        <v>88</v>
      </c>
      <c r="O52" s="4">
        <v>1023</v>
      </c>
      <c r="P52" s="4">
        <v>447</v>
      </c>
      <c r="Q52" s="4">
        <v>11679</v>
      </c>
      <c r="R52" s="4">
        <f t="shared" si="21"/>
        <v>16148</v>
      </c>
      <c r="S52" s="4">
        <f t="shared" si="22"/>
        <v>2057</v>
      </c>
      <c r="T52" s="4">
        <f t="shared" si="23"/>
        <v>7286</v>
      </c>
      <c r="U52" s="4">
        <f t="shared" si="24"/>
        <v>8862</v>
      </c>
      <c r="V52" s="4">
        <f>SUM(Befolkning[[#This Row],[Mariehamn]:[Skärgård]])</f>
        <v>29884</v>
      </c>
      <c r="W52" s="5">
        <f t="shared" si="25"/>
        <v>136.66042593025978</v>
      </c>
      <c r="X52" s="5">
        <f t="shared" si="25"/>
        <v>172.9833958221746</v>
      </c>
      <c r="Y52" s="5">
        <f t="shared" si="25"/>
        <v>73.859964093357263</v>
      </c>
      <c r="Z52" s="5">
        <f t="shared" si="25"/>
        <v>265.71845368344276</v>
      </c>
      <c r="AA52" s="5">
        <f t="shared" si="25"/>
        <v>134.41528894281814</v>
      </c>
      <c r="AB52" s="6">
        <f t="shared" si="26"/>
        <v>0.36660425930259777</v>
      </c>
      <c r="AC52" s="6">
        <f t="shared" si="26"/>
        <v>0.72983395822174613</v>
      </c>
      <c r="AD52" s="6">
        <f t="shared" si="26"/>
        <v>-0.26140035906642733</v>
      </c>
      <c r="AE52" s="6">
        <f t="shared" si="26"/>
        <v>1.6571845368344276</v>
      </c>
      <c r="AF52" s="6">
        <f t="shared" si="26"/>
        <v>0.34415288942818134</v>
      </c>
    </row>
    <row r="53" spans="1:32" x14ac:dyDescent="0.25">
      <c r="A53" s="2">
        <f t="shared" si="20"/>
        <v>2020</v>
      </c>
      <c r="B53" s="4">
        <v>449</v>
      </c>
      <c r="C53" s="4">
        <v>958</v>
      </c>
      <c r="D53" s="4">
        <v>2603</v>
      </c>
      <c r="E53" s="4">
        <v>526</v>
      </c>
      <c r="F53" s="4">
        <v>511</v>
      </c>
      <c r="G53" s="4">
        <v>1599</v>
      </c>
      <c r="H53" s="4">
        <v>5386</v>
      </c>
      <c r="I53" s="4">
        <v>307</v>
      </c>
      <c r="J53" s="4">
        <v>225</v>
      </c>
      <c r="K53" s="4">
        <v>2114</v>
      </c>
      <c r="L53" s="4">
        <v>372</v>
      </c>
      <c r="M53" s="4">
        <v>1806</v>
      </c>
      <c r="N53" s="4">
        <v>101</v>
      </c>
      <c r="O53" s="4">
        <v>1007</v>
      </c>
      <c r="P53" s="4">
        <v>460</v>
      </c>
      <c r="Q53" s="4">
        <v>11705</v>
      </c>
      <c r="R53" s="4">
        <f t="shared" si="21"/>
        <v>16356</v>
      </c>
      <c r="S53" s="4">
        <f t="shared" si="22"/>
        <v>2068</v>
      </c>
      <c r="T53" s="4">
        <f t="shared" si="23"/>
        <v>7500</v>
      </c>
      <c r="U53" s="4">
        <f t="shared" si="24"/>
        <v>8856</v>
      </c>
      <c r="V53" s="4">
        <f>SUM(Befolkning[[#This Row],[Mariehamn]:[Skärgård]])</f>
        <v>30129</v>
      </c>
      <c r="W53" s="5">
        <f t="shared" ref="W53:AA54" si="27">Q53/Q$3*100</f>
        <v>136.96466183009593</v>
      </c>
      <c r="X53" s="5">
        <f t="shared" si="27"/>
        <v>175.21156936261383</v>
      </c>
      <c r="Y53" s="5">
        <f t="shared" si="27"/>
        <v>74.254937163375217</v>
      </c>
      <c r="Z53" s="5">
        <f t="shared" si="27"/>
        <v>273.52297592997814</v>
      </c>
      <c r="AA53" s="5">
        <f t="shared" si="27"/>
        <v>134.3242833308054</v>
      </c>
      <c r="AB53" s="6">
        <f t="shared" ref="AB53:AF54" si="28">Q53/Q$3-1</f>
        <v>0.36964661830095946</v>
      </c>
      <c r="AC53" s="6">
        <f t="shared" si="28"/>
        <v>0.75211569362613817</v>
      </c>
      <c r="AD53" s="6">
        <f t="shared" si="28"/>
        <v>-0.25745062836624777</v>
      </c>
      <c r="AE53" s="6">
        <f t="shared" si="28"/>
        <v>1.7352297592997812</v>
      </c>
      <c r="AF53" s="6">
        <f t="shared" si="28"/>
        <v>0.34324283330805394</v>
      </c>
    </row>
    <row r="54" spans="1:32" x14ac:dyDescent="0.25">
      <c r="A54" s="12">
        <f t="shared" si="20"/>
        <v>2021</v>
      </c>
      <c r="B54" s="13">
        <v>449</v>
      </c>
      <c r="C54" s="13">
        <v>933</v>
      </c>
      <c r="D54" s="13">
        <v>2638</v>
      </c>
      <c r="E54" s="13">
        <v>501</v>
      </c>
      <c r="F54" s="13">
        <v>505</v>
      </c>
      <c r="G54" s="13">
        <v>1619</v>
      </c>
      <c r="H54" s="13">
        <v>5512</v>
      </c>
      <c r="I54" s="13">
        <v>313</v>
      </c>
      <c r="J54" s="13">
        <v>224</v>
      </c>
      <c r="K54" s="13">
        <v>2135</v>
      </c>
      <c r="L54" s="13">
        <v>376</v>
      </c>
      <c r="M54" s="13">
        <v>1810</v>
      </c>
      <c r="N54" s="13">
        <v>105</v>
      </c>
      <c r="O54" s="13">
        <v>1019</v>
      </c>
      <c r="P54" s="13">
        <v>463</v>
      </c>
      <c r="Q54" s="13">
        <v>11742</v>
      </c>
      <c r="R54" s="13">
        <f t="shared" si="21"/>
        <v>16547</v>
      </c>
      <c r="S54" s="13">
        <f t="shared" si="22"/>
        <v>2055</v>
      </c>
      <c r="T54" s="13">
        <f t="shared" si="23"/>
        <v>7647</v>
      </c>
      <c r="U54" s="13">
        <f t="shared" si="24"/>
        <v>8900</v>
      </c>
      <c r="V54" s="13">
        <f>SUM(Befolkning[[#This Row],[Mariehamn]:[Skärgård]])</f>
        <v>30344</v>
      </c>
      <c r="W54" s="14">
        <f t="shared" si="27"/>
        <v>137.39761291832434</v>
      </c>
      <c r="X54" s="14">
        <f t="shared" si="27"/>
        <v>177.25763256561328</v>
      </c>
      <c r="Y54" s="14">
        <f t="shared" si="27"/>
        <v>73.78815080789947</v>
      </c>
      <c r="Z54" s="14">
        <f t="shared" si="27"/>
        <v>278.88402625820572</v>
      </c>
      <c r="AA54" s="14">
        <f t="shared" si="27"/>
        <v>134.99165781889883</v>
      </c>
      <c r="AB54" s="15">
        <f t="shared" si="28"/>
        <v>0.37397612918324352</v>
      </c>
      <c r="AC54" s="15">
        <f t="shared" si="28"/>
        <v>0.77257632565613288</v>
      </c>
      <c r="AD54" s="15">
        <f t="shared" si="28"/>
        <v>-0.26211849192100534</v>
      </c>
      <c r="AE54" s="15">
        <f t="shared" si="28"/>
        <v>1.788840262582057</v>
      </c>
      <c r="AF54" s="15">
        <f t="shared" si="28"/>
        <v>0.34991657818898836</v>
      </c>
    </row>
    <row r="55" spans="1:32" x14ac:dyDescent="0.25">
      <c r="A55" s="2">
        <f t="shared" si="20"/>
        <v>2022</v>
      </c>
      <c r="B55" s="4">
        <v>450</v>
      </c>
      <c r="C55" s="4">
        <v>939</v>
      </c>
      <c r="D55" s="4">
        <v>2588</v>
      </c>
      <c r="E55" s="4">
        <v>504</v>
      </c>
      <c r="F55" s="4">
        <v>507</v>
      </c>
      <c r="G55" s="4">
        <v>1628</v>
      </c>
      <c r="H55" s="4">
        <v>5610</v>
      </c>
      <c r="I55" s="4">
        <v>306</v>
      </c>
      <c r="J55" s="4">
        <v>223</v>
      </c>
      <c r="K55" s="4">
        <v>2131</v>
      </c>
      <c r="L55" s="4">
        <v>360</v>
      </c>
      <c r="M55" s="4">
        <v>1793</v>
      </c>
      <c r="N55" s="4">
        <v>111</v>
      </c>
      <c r="O55" s="4">
        <v>1001</v>
      </c>
      <c r="P55" s="4">
        <v>451</v>
      </c>
      <c r="Q55" s="4">
        <v>11757</v>
      </c>
      <c r="R55" s="4">
        <f t="shared" si="21"/>
        <v>16557</v>
      </c>
      <c r="S55" s="4">
        <f t="shared" si="22"/>
        <v>2045</v>
      </c>
      <c r="T55" s="4">
        <f t="shared" si="23"/>
        <v>7741</v>
      </c>
      <c r="U55" s="4">
        <f t="shared" si="24"/>
        <v>8816</v>
      </c>
      <c r="V55" s="4">
        <f>SUM(Befolkning[[#This Row],[Mariehamn]:[Skärgård]])</f>
        <v>30359</v>
      </c>
      <c r="W55" s="5">
        <f t="shared" ref="W55:AA56" si="29">Q55/Q$3*100</f>
        <v>137.57313362976831</v>
      </c>
      <c r="X55" s="5">
        <f t="shared" si="29"/>
        <v>177.36475629351901</v>
      </c>
      <c r="Y55" s="5">
        <f t="shared" si="29"/>
        <v>73.429084380610405</v>
      </c>
      <c r="Z55" s="5">
        <f t="shared" si="29"/>
        <v>282.31218088986145</v>
      </c>
      <c r="AA55" s="5">
        <f t="shared" si="29"/>
        <v>133.71757925072046</v>
      </c>
      <c r="AB55" s="6">
        <f t="shared" ref="AB55:AF56" si="30">Q55/Q$3-1</f>
        <v>0.37573133629768307</v>
      </c>
      <c r="AC55" s="6">
        <f t="shared" si="30"/>
        <v>0.77364756293519021</v>
      </c>
      <c r="AD55" s="6">
        <f t="shared" si="30"/>
        <v>-0.2657091561938959</v>
      </c>
      <c r="AE55" s="6">
        <f t="shared" si="30"/>
        <v>1.8231218088986143</v>
      </c>
      <c r="AF55" s="6">
        <f t="shared" si="30"/>
        <v>0.33717579250720453</v>
      </c>
    </row>
    <row r="56" spans="1:32" x14ac:dyDescent="0.25">
      <c r="A56" s="2">
        <f t="shared" si="20"/>
        <v>2023</v>
      </c>
      <c r="B56" s="4">
        <v>436</v>
      </c>
      <c r="C56" s="4">
        <v>942</v>
      </c>
      <c r="D56" s="4">
        <v>2610</v>
      </c>
      <c r="E56" s="4">
        <v>509</v>
      </c>
      <c r="F56" s="4">
        <v>509</v>
      </c>
      <c r="G56" s="4">
        <v>1646</v>
      </c>
      <c r="H56" s="4">
        <v>5697</v>
      </c>
      <c r="I56" s="4">
        <v>290</v>
      </c>
      <c r="J56" s="4">
        <v>225</v>
      </c>
      <c r="K56" s="4">
        <v>2127</v>
      </c>
      <c r="L56" s="4">
        <v>366</v>
      </c>
      <c r="M56" s="4">
        <v>1791</v>
      </c>
      <c r="N56" s="4">
        <v>115</v>
      </c>
      <c r="O56" s="4">
        <v>995</v>
      </c>
      <c r="P56" s="4">
        <v>471</v>
      </c>
      <c r="Q56" s="4">
        <v>11812</v>
      </c>
      <c r="R56" s="4">
        <f t="shared" si="21"/>
        <v>16683</v>
      </c>
      <c r="S56" s="4">
        <f t="shared" si="22"/>
        <v>2046</v>
      </c>
      <c r="T56" s="4">
        <f t="shared" si="23"/>
        <v>7824</v>
      </c>
      <c r="U56" s="4">
        <f t="shared" si="24"/>
        <v>8859</v>
      </c>
      <c r="V56" s="4">
        <f>SUM(Befolkning[[#This Row],[Mariehamn]:[Skärgård]])</f>
        <v>30541</v>
      </c>
      <c r="W56" s="5">
        <f t="shared" si="29"/>
        <v>138.21670957172947</v>
      </c>
      <c r="X56" s="5">
        <f t="shared" si="29"/>
        <v>178.71451526513121</v>
      </c>
      <c r="Y56" s="5">
        <f t="shared" si="29"/>
        <v>73.464991023339323</v>
      </c>
      <c r="Z56" s="5">
        <f t="shared" si="29"/>
        <v>285.33916849015316</v>
      </c>
      <c r="AA56" s="5">
        <f t="shared" si="29"/>
        <v>134.36978613681177</v>
      </c>
      <c r="AB56" s="6">
        <f t="shared" si="30"/>
        <v>0.38216709571729468</v>
      </c>
      <c r="AC56" s="6">
        <f t="shared" si="30"/>
        <v>0.78714515265131224</v>
      </c>
      <c r="AD56" s="6">
        <f t="shared" si="30"/>
        <v>-0.26535008976660679</v>
      </c>
      <c r="AE56" s="6">
        <f t="shared" si="30"/>
        <v>1.8533916849015317</v>
      </c>
      <c r="AF56" s="6">
        <f t="shared" si="30"/>
        <v>0.34369786136811764</v>
      </c>
    </row>
    <row r="57" spans="1:32" x14ac:dyDescent="0.25">
      <c r="A57" s="7" t="s">
        <v>32</v>
      </c>
    </row>
  </sheetData>
  <pageMargins left="0.7" right="0.7" top="0.75" bottom="0.75" header="0.3" footer="0.3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61C-762D-427B-8759-48BBEE1BC5C1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2008-11-13T10:09:48Z</dcterms:created>
  <dcterms:modified xsi:type="dcterms:W3CDTF">2024-05-07T06:42:03Z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1c097e86166b45b7992460e9a1445887</vt:lpwstr>
  </property>
</Properties>
</file>