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Åland i världen\"/>
    </mc:Choice>
  </mc:AlternateContent>
  <xr:revisionPtr revIDLastSave="0" documentId="13_ncr:1_{4A9EC5B1-DEB4-4FC3-876C-EBD625434E59}" xr6:coauthVersionLast="47" xr6:coauthVersionMax="47" xr10:uidLastSave="{00000000-0000-0000-0000-000000000000}"/>
  <bookViews>
    <workbookView xWindow="-26835" yWindow="-1965" windowWidth="25875" windowHeight="15945" tabRatio="845" xr2:uid="{A9776BC9-312F-40EB-A631-9D5083536D16}"/>
  </bookViews>
  <sheets>
    <sheet name="Info o innehåll" sheetId="23" r:id="rId1"/>
    <sheet name="Befolkningsutveckling" sheetId="7" r:id="rId2"/>
    <sheet name="Åldersstruktur" sheetId="2" r:id="rId3"/>
    <sheet name="Bef. i huvudstad" sheetId="11" r:id="rId4"/>
    <sheet name="Befolkningsprognos" sheetId="9" r:id="rId5"/>
    <sheet name="Inv per km²" sheetId="3" r:id="rId6"/>
    <sheet name="Livslängd" sheetId="20" r:id="rId7"/>
    <sheet name="Turism" sheetId="16" r:id="rId8"/>
    <sheet name="Motorfordon" sheetId="17" r:id="rId9"/>
    <sheet name="Arbetsmarknad" sheetId="5" r:id="rId10"/>
    <sheet name="Ekonomiska nyckeltal" sheetId="18" r:id="rId11"/>
    <sheet name="KPI" sheetId="13" r:id="rId12"/>
    <sheet name="Ginikoefficient" sheetId="8" r:id="rId13"/>
    <sheet name="Dödsorsaker" sheetId="4" r:id="rId14"/>
    <sheet name="Cancer" sheetId="22" r:id="rId15"/>
    <sheet name="Aborter" sheetId="10" r:id="rId16"/>
    <sheet name="Barnomsorg" sheetId="15" r:id="rId17"/>
    <sheet name="Diagramunderlag" sheetId="21" state="hidden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1" l="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B15" i="21"/>
  <c r="B14" i="21"/>
  <c r="B13" i="21"/>
  <c r="X12" i="21"/>
  <c r="Y12" i="21"/>
  <c r="Z12" i="21"/>
  <c r="AA8" i="17"/>
  <c r="AA9" i="17"/>
  <c r="AA10" i="17"/>
  <c r="AA13" i="17"/>
  <c r="AA14" i="17"/>
  <c r="AA18" i="17"/>
  <c r="AA19" i="17"/>
  <c r="AA7" i="17"/>
  <c r="Z7" i="17"/>
  <c r="M34" i="21"/>
  <c r="N34" i="21"/>
  <c r="M35" i="21"/>
  <c r="N35" i="21"/>
  <c r="O35" i="21"/>
  <c r="M36" i="21"/>
  <c r="N36" i="21"/>
  <c r="R36" i="5"/>
  <c r="R37" i="5"/>
  <c r="R38" i="5"/>
  <c r="Q6" i="5"/>
  <c r="P6" i="5"/>
  <c r="P10" i="5"/>
  <c r="Q10" i="5"/>
  <c r="R10" i="5"/>
  <c r="O10" i="5"/>
  <c r="X48" i="21"/>
  <c r="Y48" i="21"/>
  <c r="X49" i="21"/>
  <c r="Y49" i="21"/>
  <c r="X50" i="21"/>
  <c r="Y50" i="21"/>
  <c r="S62" i="21"/>
  <c r="T62" i="21"/>
  <c r="S63" i="21"/>
  <c r="T63" i="21"/>
  <c r="S64" i="21"/>
  <c r="T64" i="21"/>
  <c r="AH7" i="2"/>
  <c r="AH8" i="2"/>
  <c r="AH9" i="2"/>
  <c r="AH10" i="2"/>
  <c r="AH11" i="2"/>
  <c r="AH12" i="2"/>
  <c r="AH13" i="2"/>
  <c r="AH14" i="2"/>
  <c r="AH15" i="2"/>
  <c r="AH17" i="2"/>
  <c r="AH18" i="2"/>
  <c r="AH19" i="2"/>
  <c r="AH20" i="2"/>
  <c r="AH21" i="2"/>
  <c r="AH22" i="2"/>
  <c r="AH23" i="2"/>
  <c r="AH24" i="2"/>
  <c r="AH25" i="2"/>
  <c r="AH26" i="2"/>
  <c r="AH28" i="2"/>
  <c r="AH29" i="2"/>
  <c r="AH30" i="2"/>
  <c r="AH31" i="2"/>
  <c r="AH32" i="2"/>
  <c r="AH33" i="2"/>
  <c r="AH34" i="2"/>
  <c r="AH35" i="2"/>
  <c r="AH36" i="2"/>
  <c r="AH37" i="2"/>
  <c r="AH6" i="2"/>
  <c r="AF7" i="2"/>
  <c r="AF8" i="2"/>
  <c r="AF9" i="2"/>
  <c r="AF10" i="2"/>
  <c r="AF6" i="2" s="1"/>
  <c r="AF11" i="2"/>
  <c r="AF12" i="2"/>
  <c r="AF13" i="2"/>
  <c r="AF14" i="2"/>
  <c r="AF15" i="2"/>
  <c r="P13" i="2"/>
  <c r="P14" i="2"/>
  <c r="P15" i="2"/>
  <c r="P6" i="2"/>
  <c r="AF17" i="2"/>
  <c r="AF18" i="2"/>
  <c r="AF19" i="2"/>
  <c r="AF20" i="2"/>
  <c r="AF21" i="2"/>
  <c r="AF22" i="2"/>
  <c r="AF23" i="2"/>
  <c r="AF24" i="2"/>
  <c r="AF25" i="2"/>
  <c r="AF26" i="2"/>
  <c r="P24" i="2"/>
  <c r="P25" i="2"/>
  <c r="P26" i="2"/>
  <c r="P17" i="2"/>
  <c r="AF28" i="2"/>
  <c r="AF29" i="2"/>
  <c r="AF30" i="2"/>
  <c r="AF31" i="2"/>
  <c r="AF32" i="2"/>
  <c r="AF33" i="2"/>
  <c r="AF34" i="2"/>
  <c r="AF35" i="2"/>
  <c r="AF36" i="2"/>
  <c r="AF37" i="2"/>
  <c r="P35" i="2"/>
  <c r="P36" i="2"/>
  <c r="P37" i="2"/>
  <c r="P28" i="2"/>
  <c r="W29" i="21"/>
  <c r="X29" i="21"/>
  <c r="Y29" i="21"/>
  <c r="Z29" i="21"/>
  <c r="W28" i="21"/>
  <c r="X28" i="21"/>
  <c r="Y28" i="21"/>
  <c r="Z28" i="21"/>
  <c r="W27" i="21"/>
  <c r="X27" i="21"/>
  <c r="Y27" i="21"/>
  <c r="Z27" i="21"/>
  <c r="Z14" i="7"/>
  <c r="Z25" i="7"/>
  <c r="Z36" i="7"/>
  <c r="Y11" i="7"/>
  <c r="Y10" i="7"/>
  <c r="Y9" i="7"/>
  <c r="Y25" i="7"/>
  <c r="X31" i="7"/>
  <c r="Y31" i="7"/>
  <c r="X33" i="7"/>
  <c r="Y33" i="7"/>
  <c r="X32" i="7"/>
  <c r="Y32" i="7"/>
  <c r="X20" i="7"/>
  <c r="Y20" i="7"/>
  <c r="X11" i="7"/>
  <c r="X10" i="7"/>
  <c r="X9" i="7"/>
  <c r="X22" i="7"/>
  <c r="Y22" i="7"/>
  <c r="X21" i="7"/>
  <c r="Y21" i="7"/>
  <c r="Y7" i="17"/>
  <c r="P5" i="11"/>
  <c r="P6" i="11"/>
  <c r="P4" i="11"/>
  <c r="O35" i="2" l="1"/>
  <c r="AE35" i="2" s="1"/>
  <c r="O36" i="2"/>
  <c r="AE36" i="2" s="1"/>
  <c r="O37" i="2"/>
  <c r="AE37" i="2" s="1"/>
  <c r="O28" i="2"/>
  <c r="AE32" i="2" s="1"/>
  <c r="O24" i="2"/>
  <c r="O25" i="2"/>
  <c r="O26" i="2"/>
  <c r="O17" i="2"/>
  <c r="AE18" i="2" s="1"/>
  <c r="O13" i="2"/>
  <c r="AE13" i="2" s="1"/>
  <c r="O14" i="2"/>
  <c r="O15" i="2"/>
  <c r="O6" i="2"/>
  <c r="Y14" i="7"/>
  <c r="Y36" i="7"/>
  <c r="AE17" i="2" l="1"/>
  <c r="AE26" i="2"/>
  <c r="AE24" i="2"/>
  <c r="AE25" i="2"/>
  <c r="AE23" i="2"/>
  <c r="AE21" i="2"/>
  <c r="AE20" i="2"/>
  <c r="AE22" i="2"/>
  <c r="AE19" i="2"/>
  <c r="AE8" i="2"/>
  <c r="AE15" i="2"/>
  <c r="AE7" i="2"/>
  <c r="AE14" i="2"/>
  <c r="AE12" i="2"/>
  <c r="AE11" i="2"/>
  <c r="AE10" i="2"/>
  <c r="AE9" i="2"/>
  <c r="AE34" i="2"/>
  <c r="AE30" i="2"/>
  <c r="AE29" i="2"/>
  <c r="AE33" i="2"/>
  <c r="AE31" i="2"/>
  <c r="AE6" i="2" l="1"/>
  <c r="AE28" i="2"/>
  <c r="Q62" i="21" l="1"/>
  <c r="R62" i="21"/>
  <c r="Q63" i="21"/>
  <c r="R63" i="21"/>
  <c r="Q64" i="21"/>
  <c r="R64" i="21"/>
  <c r="C7" i="17" l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B7" i="17"/>
  <c r="W12" i="21"/>
  <c r="K34" i="21" l="1"/>
  <c r="L34" i="21"/>
  <c r="K35" i="21"/>
  <c r="L35" i="21"/>
  <c r="K36" i="21"/>
  <c r="L36" i="21"/>
  <c r="V48" i="21"/>
  <c r="W48" i="21"/>
  <c r="V49" i="21"/>
  <c r="W49" i="21"/>
  <c r="V50" i="21"/>
  <c r="W50" i="21"/>
  <c r="W12" i="17"/>
  <c r="I41" i="21"/>
  <c r="J41" i="21"/>
  <c r="I42" i="21"/>
  <c r="J42" i="21"/>
  <c r="I43" i="21"/>
  <c r="J43" i="21"/>
  <c r="F6" i="9"/>
  <c r="E6" i="9"/>
  <c r="D6" i="9"/>
  <c r="C6" i="9"/>
  <c r="B6" i="9"/>
  <c r="F10" i="9"/>
  <c r="E10" i="9"/>
  <c r="D10" i="9"/>
  <c r="C10" i="9"/>
  <c r="B10" i="9"/>
  <c r="D14" i="9"/>
  <c r="E14" i="9"/>
  <c r="F14" i="9"/>
  <c r="B14" i="9"/>
  <c r="C14" i="9"/>
  <c r="N28" i="2"/>
  <c r="AD29" i="2" s="1"/>
  <c r="M28" i="2"/>
  <c r="AC31" i="2" s="1"/>
  <c r="L28" i="2"/>
  <c r="M17" i="2"/>
  <c r="AC18" i="2" s="1"/>
  <c r="N17" i="2"/>
  <c r="AD20" i="2" s="1"/>
  <c r="L17" i="2"/>
  <c r="N6" i="2"/>
  <c r="AD7" i="2" s="1"/>
  <c r="M37" i="2"/>
  <c r="M26" i="2"/>
  <c r="M25" i="2"/>
  <c r="M24" i="2"/>
  <c r="M12" i="2"/>
  <c r="M15" i="2" s="1"/>
  <c r="M11" i="2"/>
  <c r="M10" i="2"/>
  <c r="M9" i="2"/>
  <c r="M8" i="2"/>
  <c r="M7" i="2"/>
  <c r="V31" i="7"/>
  <c r="W31" i="7"/>
  <c r="V32" i="7"/>
  <c r="W32" i="7"/>
  <c r="V33" i="7"/>
  <c r="W33" i="7"/>
  <c r="U33" i="7"/>
  <c r="U32" i="7"/>
  <c r="U31" i="7"/>
  <c r="V20" i="7"/>
  <c r="W20" i="7"/>
  <c r="V21" i="7"/>
  <c r="W21" i="7"/>
  <c r="V22" i="7"/>
  <c r="W22" i="7"/>
  <c r="U20" i="7"/>
  <c r="U22" i="7"/>
  <c r="U21" i="7"/>
  <c r="U11" i="7"/>
  <c r="U10" i="7"/>
  <c r="U9" i="7"/>
  <c r="X36" i="7"/>
  <c r="W36" i="7"/>
  <c r="X25" i="7"/>
  <c r="W25" i="7"/>
  <c r="X14" i="7"/>
  <c r="W5" i="7"/>
  <c r="V11" i="7" s="1"/>
  <c r="J34" i="21"/>
  <c r="J35" i="21"/>
  <c r="J36" i="21"/>
  <c r="AC37" i="2" l="1"/>
  <c r="AC30" i="2"/>
  <c r="AD12" i="2"/>
  <c r="AD11" i="2"/>
  <c r="AD10" i="2"/>
  <c r="AD9" i="2"/>
  <c r="AD8" i="2"/>
  <c r="AD6" i="2" s="1"/>
  <c r="M13" i="2"/>
  <c r="M6" i="2"/>
  <c r="AC9" i="2" s="1"/>
  <c r="V9" i="7"/>
  <c r="W11" i="7"/>
  <c r="W14" i="7"/>
  <c r="W10" i="7"/>
  <c r="V10" i="7"/>
  <c r="W9" i="7"/>
  <c r="AC34" i="2"/>
  <c r="AC32" i="2"/>
  <c r="AC29" i="2"/>
  <c r="AC33" i="2"/>
  <c r="AD31" i="2"/>
  <c r="AD32" i="2"/>
  <c r="AD34" i="2"/>
  <c r="AD30" i="2"/>
  <c r="AD33" i="2"/>
  <c r="AC23" i="2"/>
  <c r="AC19" i="2"/>
  <c r="AD22" i="2"/>
  <c r="AD18" i="2"/>
  <c r="AC24" i="2"/>
  <c r="AC20" i="2"/>
  <c r="AD23" i="2"/>
  <c r="AC22" i="2"/>
  <c r="AC25" i="2"/>
  <c r="AC21" i="2"/>
  <c r="AD19" i="2"/>
  <c r="AC26" i="2"/>
  <c r="AD21" i="2"/>
  <c r="AC12" i="2"/>
  <c r="M14" i="2"/>
  <c r="M36" i="2"/>
  <c r="AC36" i="2" s="1"/>
  <c r="M35" i="2"/>
  <c r="AC35" i="2" s="1"/>
  <c r="O64" i="21"/>
  <c r="P64" i="21"/>
  <c r="O63" i="21"/>
  <c r="P63" i="21"/>
  <c r="O62" i="21"/>
  <c r="P62" i="21"/>
  <c r="V12" i="21"/>
  <c r="H43" i="21"/>
  <c r="H41" i="21"/>
  <c r="H42" i="21"/>
  <c r="N35" i="2"/>
  <c r="AD35" i="2" s="1"/>
  <c r="N13" i="2"/>
  <c r="AD13" i="2" s="1"/>
  <c r="T11" i="7"/>
  <c r="V29" i="21"/>
  <c r="V28" i="21"/>
  <c r="V27" i="21"/>
  <c r="V36" i="7"/>
  <c r="V25" i="7"/>
  <c r="V14" i="7"/>
  <c r="AC13" i="2" l="1"/>
  <c r="AC14" i="2"/>
  <c r="AC15" i="2"/>
  <c r="AC7" i="2"/>
  <c r="AC11" i="2"/>
  <c r="AC10" i="2"/>
  <c r="AC8" i="2"/>
  <c r="AD28" i="2"/>
  <c r="AC28" i="2"/>
  <c r="AC17" i="2"/>
  <c r="AD17" i="2"/>
  <c r="N25" i="2"/>
  <c r="AD25" i="2" s="1"/>
  <c r="N36" i="2"/>
  <c r="AD36" i="2" s="1"/>
  <c r="N14" i="2"/>
  <c r="AD14" i="2" s="1"/>
  <c r="N24" i="2"/>
  <c r="AD24" i="2" s="1"/>
  <c r="N15" i="2"/>
  <c r="AD15" i="2" s="1"/>
  <c r="N26" i="2"/>
  <c r="AD26" i="2" s="1"/>
  <c r="N37" i="2"/>
  <c r="AD37" i="2" s="1"/>
  <c r="U48" i="21"/>
  <c r="U49" i="21"/>
  <c r="U50" i="21"/>
  <c r="U27" i="21"/>
  <c r="U28" i="21"/>
  <c r="U29" i="21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C36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C25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C14" i="7"/>
  <c r="AC6" i="2" l="1"/>
  <c r="AI7" i="2"/>
  <c r="AB18" i="2" l="1"/>
  <c r="AB19" i="2"/>
  <c r="AB20" i="2"/>
  <c r="AB21" i="2"/>
  <c r="AB22" i="2"/>
  <c r="AB23" i="2"/>
  <c r="AB29" i="2"/>
  <c r="AB30" i="2"/>
  <c r="AB31" i="2"/>
  <c r="AB32" i="2"/>
  <c r="AB33" i="2"/>
  <c r="AB34" i="2"/>
  <c r="L6" i="2"/>
  <c r="L13" i="2"/>
  <c r="L14" i="2"/>
  <c r="L15" i="2"/>
  <c r="L24" i="2"/>
  <c r="AB24" i="2" s="1"/>
  <c r="L25" i="2"/>
  <c r="AB25" i="2" s="1"/>
  <c r="L26" i="2"/>
  <c r="L35" i="2"/>
  <c r="L36" i="2"/>
  <c r="L37" i="2"/>
  <c r="AB37" i="2" s="1"/>
  <c r="AB9" i="2" l="1"/>
  <c r="AB7" i="2"/>
  <c r="AB11" i="2"/>
  <c r="AB13" i="2"/>
  <c r="AB12" i="2"/>
  <c r="AB28" i="2"/>
  <c r="AB10" i="2"/>
  <c r="AB17" i="2"/>
  <c r="AB36" i="2"/>
  <c r="AB26" i="2"/>
  <c r="AB8" i="2"/>
  <c r="AB35" i="2"/>
  <c r="AB15" i="2"/>
  <c r="AB14" i="2"/>
  <c r="C62" i="21"/>
  <c r="D62" i="21"/>
  <c r="E62" i="21"/>
  <c r="F62" i="21"/>
  <c r="G62" i="21"/>
  <c r="H62" i="21"/>
  <c r="I62" i="21"/>
  <c r="J62" i="21"/>
  <c r="K62" i="21"/>
  <c r="L62" i="21"/>
  <c r="M62" i="21"/>
  <c r="N62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C64" i="21"/>
  <c r="D64" i="21"/>
  <c r="E64" i="21"/>
  <c r="F64" i="21"/>
  <c r="G64" i="21"/>
  <c r="H64" i="21"/>
  <c r="I64" i="21"/>
  <c r="J64" i="21"/>
  <c r="K64" i="21"/>
  <c r="L64" i="21"/>
  <c r="M64" i="21"/>
  <c r="N64" i="21"/>
  <c r="B64" i="21"/>
  <c r="B63" i="21"/>
  <c r="B62" i="21"/>
  <c r="C55" i="21"/>
  <c r="D55" i="21"/>
  <c r="E55" i="21"/>
  <c r="F55" i="21"/>
  <c r="G55" i="21"/>
  <c r="H55" i="21"/>
  <c r="I55" i="21"/>
  <c r="J55" i="21"/>
  <c r="K55" i="21"/>
  <c r="L55" i="21"/>
  <c r="M55" i="21"/>
  <c r="C56" i="21"/>
  <c r="D56" i="21"/>
  <c r="E56" i="21"/>
  <c r="F56" i="21"/>
  <c r="G56" i="21"/>
  <c r="H56" i="21"/>
  <c r="I56" i="21"/>
  <c r="J56" i="21"/>
  <c r="K56" i="21"/>
  <c r="L56" i="21"/>
  <c r="M56" i="21"/>
  <c r="C57" i="21"/>
  <c r="D57" i="21"/>
  <c r="E57" i="21"/>
  <c r="F57" i="21"/>
  <c r="G57" i="21"/>
  <c r="H57" i="21"/>
  <c r="I57" i="21"/>
  <c r="J57" i="21"/>
  <c r="K57" i="21"/>
  <c r="L57" i="21"/>
  <c r="M57" i="21"/>
  <c r="B57" i="21"/>
  <c r="B56" i="21"/>
  <c r="B55" i="21"/>
  <c r="AB6" i="2" l="1"/>
  <c r="C48" i="21" l="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S49" i="21"/>
  <c r="T49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B50" i="21"/>
  <c r="B49" i="21"/>
  <c r="B48" i="21"/>
  <c r="C41" i="21"/>
  <c r="D41" i="21"/>
  <c r="E41" i="21"/>
  <c r="F41" i="21"/>
  <c r="G41" i="21"/>
  <c r="C42" i="21"/>
  <c r="D42" i="21"/>
  <c r="E42" i="21"/>
  <c r="F42" i="21"/>
  <c r="G42" i="21"/>
  <c r="C43" i="21"/>
  <c r="D43" i="21"/>
  <c r="E43" i="21"/>
  <c r="F43" i="21"/>
  <c r="G43" i="21"/>
  <c r="B43" i="21"/>
  <c r="B42" i="21"/>
  <c r="B41" i="21"/>
  <c r="C34" i="21" l="1"/>
  <c r="D34" i="21"/>
  <c r="E34" i="21"/>
  <c r="F34" i="21"/>
  <c r="G34" i="21"/>
  <c r="H34" i="21"/>
  <c r="I34" i="21"/>
  <c r="C35" i="21"/>
  <c r="D35" i="21"/>
  <c r="E35" i="21"/>
  <c r="F35" i="21"/>
  <c r="G35" i="21"/>
  <c r="H35" i="21"/>
  <c r="I35" i="21"/>
  <c r="C36" i="21"/>
  <c r="D36" i="21"/>
  <c r="E36" i="21"/>
  <c r="F36" i="21"/>
  <c r="G36" i="21"/>
  <c r="H36" i="21"/>
  <c r="I36" i="21"/>
  <c r="B36" i="21"/>
  <c r="B35" i="21"/>
  <c r="B34" i="21"/>
  <c r="B27" i="21"/>
  <c r="C27" i="21"/>
  <c r="D27" i="21"/>
  <c r="E27" i="21"/>
  <c r="F27" i="21"/>
  <c r="G27" i="21"/>
  <c r="H27" i="21"/>
  <c r="I27" i="21"/>
  <c r="B28" i="21"/>
  <c r="C28" i="21"/>
  <c r="D28" i="21"/>
  <c r="E28" i="21"/>
  <c r="F28" i="21"/>
  <c r="G28" i="21"/>
  <c r="H28" i="21"/>
  <c r="I28" i="21"/>
  <c r="B29" i="21"/>
  <c r="C29" i="21"/>
  <c r="D29" i="21"/>
  <c r="E29" i="21"/>
  <c r="F29" i="21"/>
  <c r="G29" i="21"/>
  <c r="H29" i="21"/>
  <c r="I29" i="21"/>
  <c r="J27" i="21"/>
  <c r="K27" i="21"/>
  <c r="L27" i="21"/>
  <c r="M27" i="21"/>
  <c r="N27" i="21"/>
  <c r="O27" i="21"/>
  <c r="P27" i="21"/>
  <c r="Q27" i="21"/>
  <c r="R27" i="21"/>
  <c r="S27" i="21"/>
  <c r="T27" i="21"/>
  <c r="J28" i="21"/>
  <c r="K28" i="21"/>
  <c r="L28" i="21"/>
  <c r="M28" i="21"/>
  <c r="N28" i="21"/>
  <c r="O28" i="21"/>
  <c r="P28" i="21"/>
  <c r="Q28" i="21"/>
  <c r="R28" i="21"/>
  <c r="S28" i="21"/>
  <c r="T28" i="21"/>
  <c r="J29" i="21"/>
  <c r="K29" i="21"/>
  <c r="L29" i="21"/>
  <c r="M29" i="21"/>
  <c r="N29" i="21"/>
  <c r="O29" i="21"/>
  <c r="P29" i="21"/>
  <c r="Q29" i="21"/>
  <c r="R29" i="21"/>
  <c r="S29" i="21"/>
  <c r="T29" i="21"/>
  <c r="C19" i="21" l="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B22" i="21"/>
  <c r="B21" i="21"/>
  <c r="B20" i="21"/>
  <c r="B19" i="21"/>
  <c r="Q12" i="21"/>
  <c r="R12" i="21"/>
  <c r="S12" i="21"/>
  <c r="T12" i="21"/>
  <c r="U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B12" i="21"/>
  <c r="H15" i="9" l="1"/>
  <c r="I15" i="9" s="1"/>
  <c r="C8" i="21"/>
  <c r="D8" i="21"/>
  <c r="E8" i="21"/>
  <c r="F8" i="21"/>
  <c r="B8" i="21"/>
  <c r="C7" i="21"/>
  <c r="D7" i="21"/>
  <c r="E7" i="21"/>
  <c r="F7" i="21"/>
  <c r="B7" i="21"/>
  <c r="C6" i="21"/>
  <c r="D6" i="21"/>
  <c r="E6" i="21"/>
  <c r="F6" i="21"/>
  <c r="B6" i="21"/>
  <c r="H14" i="9" l="1"/>
  <c r="I14" i="9" s="1"/>
  <c r="H16" i="9"/>
  <c r="I16" i="9" s="1"/>
  <c r="H10" i="9"/>
  <c r="I10" i="9" s="1"/>
  <c r="H12" i="9"/>
  <c r="I12" i="9" s="1"/>
  <c r="H11" i="9"/>
  <c r="I11" i="9" s="1"/>
  <c r="H6" i="9"/>
  <c r="I6" i="9" s="1"/>
  <c r="H8" i="9"/>
  <c r="I8" i="9" s="1"/>
  <c r="H7" i="9"/>
  <c r="I7" i="9" s="1"/>
  <c r="AA29" i="2" l="1"/>
  <c r="AA30" i="2"/>
  <c r="AA31" i="2"/>
  <c r="AA32" i="2"/>
  <c r="AA33" i="2"/>
  <c r="AA34" i="2"/>
  <c r="AA18" i="2"/>
  <c r="AA19" i="2"/>
  <c r="AA20" i="2"/>
  <c r="AA21" i="2"/>
  <c r="AA22" i="2"/>
  <c r="AA23" i="2"/>
  <c r="K35" i="2"/>
  <c r="AA35" i="2" s="1"/>
  <c r="K36" i="2"/>
  <c r="AA36" i="2" s="1"/>
  <c r="K37" i="2"/>
  <c r="AA37" i="2" s="1"/>
  <c r="K24" i="2"/>
  <c r="AA24" i="2" s="1"/>
  <c r="K25" i="2"/>
  <c r="K26" i="2"/>
  <c r="K13" i="2"/>
  <c r="K14" i="2"/>
  <c r="K15" i="2"/>
  <c r="K6" i="2"/>
  <c r="AA7" i="2" s="1"/>
  <c r="AA10" i="2" l="1"/>
  <c r="AA12" i="2"/>
  <c r="AA9" i="2"/>
  <c r="AA8" i="2"/>
  <c r="AA14" i="2"/>
  <c r="AA26" i="2"/>
  <c r="AA25" i="2"/>
  <c r="AA13" i="2"/>
  <c r="AA15" i="2"/>
  <c r="AA11" i="2"/>
  <c r="AA28" i="2"/>
  <c r="AA17" i="2"/>
  <c r="AA6" i="2" l="1"/>
  <c r="B37" i="2"/>
  <c r="B36" i="2"/>
  <c r="B35" i="2"/>
  <c r="B28" i="2"/>
  <c r="AI28" i="2" s="1"/>
  <c r="B26" i="2"/>
  <c r="B25" i="2"/>
  <c r="B24" i="2"/>
  <c r="B17" i="2"/>
  <c r="B15" i="2"/>
  <c r="B14" i="2"/>
  <c r="B13" i="2"/>
  <c r="B6" i="2"/>
  <c r="AI37" i="2" l="1"/>
  <c r="R21" i="2"/>
  <c r="AI17" i="2"/>
  <c r="R8" i="2"/>
  <c r="AI6" i="2"/>
  <c r="R34" i="2"/>
  <c r="R36" i="2"/>
  <c r="R37" i="2"/>
  <c r="R22" i="2"/>
  <c r="R10" i="2"/>
  <c r="R23" i="2"/>
  <c r="R11" i="2"/>
  <c r="R24" i="2"/>
  <c r="R9" i="2"/>
  <c r="R12" i="2"/>
  <c r="R25" i="2"/>
  <c r="R13" i="2"/>
  <c r="R26" i="2"/>
  <c r="R14" i="2"/>
  <c r="R15" i="2"/>
  <c r="R35" i="2"/>
  <c r="R29" i="2"/>
  <c r="R30" i="2"/>
  <c r="R18" i="2"/>
  <c r="R31" i="2"/>
  <c r="R19" i="2"/>
  <c r="R32" i="2"/>
  <c r="R7" i="2"/>
  <c r="R20" i="2"/>
  <c r="R33" i="2"/>
  <c r="R6" i="2" l="1"/>
  <c r="R28" i="2"/>
  <c r="R17" i="2"/>
  <c r="AI8" i="2" l="1"/>
  <c r="AI9" i="2"/>
  <c r="AI10" i="2"/>
  <c r="AI11" i="2"/>
  <c r="AI12" i="2"/>
  <c r="AI18" i="2"/>
  <c r="AI19" i="2"/>
  <c r="AI20" i="2"/>
  <c r="AI21" i="2"/>
  <c r="AI22" i="2"/>
  <c r="AI23" i="2"/>
  <c r="AI29" i="2"/>
  <c r="AI30" i="2"/>
  <c r="AI31" i="2"/>
  <c r="AI32" i="2"/>
  <c r="AI33" i="2"/>
  <c r="AI34" i="2"/>
  <c r="E14" i="2" l="1"/>
  <c r="E13" i="2"/>
  <c r="D15" i="2"/>
  <c r="D14" i="2"/>
  <c r="D13" i="2"/>
  <c r="E15" i="2"/>
  <c r="C15" i="2"/>
  <c r="C14" i="2"/>
  <c r="C13" i="2"/>
  <c r="H6" i="2"/>
  <c r="J37" i="2"/>
  <c r="I37" i="2"/>
  <c r="H37" i="2"/>
  <c r="G37" i="2"/>
  <c r="F37" i="2"/>
  <c r="E37" i="2"/>
  <c r="D37" i="2"/>
  <c r="C37" i="2"/>
  <c r="J36" i="2"/>
  <c r="AI36" i="2" s="1"/>
  <c r="I36" i="2"/>
  <c r="H36" i="2"/>
  <c r="G36" i="2"/>
  <c r="F36" i="2"/>
  <c r="E36" i="2"/>
  <c r="D36" i="2"/>
  <c r="C36" i="2"/>
  <c r="J35" i="2"/>
  <c r="AI35" i="2" s="1"/>
  <c r="I35" i="2"/>
  <c r="H35" i="2"/>
  <c r="G35" i="2"/>
  <c r="F35" i="2"/>
  <c r="E35" i="2"/>
  <c r="D35" i="2"/>
  <c r="C35" i="2"/>
  <c r="J28" i="2"/>
  <c r="I28" i="2"/>
  <c r="Y34" i="2" s="1"/>
  <c r="H28" i="2"/>
  <c r="G28" i="2"/>
  <c r="W32" i="2" s="1"/>
  <c r="F28" i="2"/>
  <c r="V33" i="2" s="1"/>
  <c r="E28" i="2"/>
  <c r="U34" i="2" s="1"/>
  <c r="D28" i="2"/>
  <c r="C28" i="2"/>
  <c r="S29" i="2" s="1"/>
  <c r="J26" i="2"/>
  <c r="AI26" i="2" s="1"/>
  <c r="I26" i="2"/>
  <c r="H26" i="2"/>
  <c r="G26" i="2"/>
  <c r="F26" i="2"/>
  <c r="E26" i="2"/>
  <c r="D26" i="2"/>
  <c r="C26" i="2"/>
  <c r="J25" i="2"/>
  <c r="AI25" i="2" s="1"/>
  <c r="I25" i="2"/>
  <c r="H25" i="2"/>
  <c r="G25" i="2"/>
  <c r="F25" i="2"/>
  <c r="E25" i="2"/>
  <c r="D25" i="2"/>
  <c r="C25" i="2"/>
  <c r="J24" i="2"/>
  <c r="AI24" i="2" s="1"/>
  <c r="I24" i="2"/>
  <c r="H24" i="2"/>
  <c r="G24" i="2"/>
  <c r="F24" i="2"/>
  <c r="E24" i="2"/>
  <c r="D24" i="2"/>
  <c r="C24" i="2"/>
  <c r="Y23" i="2"/>
  <c r="G17" i="2"/>
  <c r="W20" i="2" s="1"/>
  <c r="F17" i="2"/>
  <c r="V22" i="2" s="1"/>
  <c r="E17" i="2"/>
  <c r="U23" i="2" s="1"/>
  <c r="D17" i="2"/>
  <c r="C17" i="2"/>
  <c r="S20" i="2" s="1"/>
  <c r="J15" i="2"/>
  <c r="AI15" i="2" s="1"/>
  <c r="I15" i="2"/>
  <c r="H15" i="2"/>
  <c r="G15" i="2"/>
  <c r="F15" i="2"/>
  <c r="J14" i="2"/>
  <c r="AI14" i="2" s="1"/>
  <c r="I14" i="2"/>
  <c r="H14" i="2"/>
  <c r="G14" i="2"/>
  <c r="F14" i="2"/>
  <c r="J13" i="2"/>
  <c r="AI13" i="2" s="1"/>
  <c r="I13" i="2"/>
  <c r="H13" i="2"/>
  <c r="G13" i="2"/>
  <c r="F13" i="2"/>
  <c r="J6" i="2"/>
  <c r="I6" i="2"/>
  <c r="Y12" i="2" s="1"/>
  <c r="G6" i="2"/>
  <c r="F6" i="2"/>
  <c r="V11" i="2" s="1"/>
  <c r="E6" i="2"/>
  <c r="U12" i="2" s="1"/>
  <c r="D6" i="2"/>
  <c r="C6" i="2"/>
  <c r="Z22" i="2" l="1"/>
  <c r="Z33" i="2"/>
  <c r="Y14" i="2"/>
  <c r="Z11" i="2"/>
  <c r="X15" i="2"/>
  <c r="W36" i="2"/>
  <c r="T35" i="2"/>
  <c r="Z37" i="2"/>
  <c r="W35" i="2"/>
  <c r="W34" i="2"/>
  <c r="W33" i="2"/>
  <c r="V37" i="2"/>
  <c r="V35" i="2"/>
  <c r="U31" i="2"/>
  <c r="Z26" i="2"/>
  <c r="S25" i="2"/>
  <c r="T14" i="2"/>
  <c r="V15" i="2"/>
  <c r="U36" i="2"/>
  <c r="V30" i="2"/>
  <c r="W14" i="2"/>
  <c r="V13" i="2"/>
  <c r="Z13" i="2"/>
  <c r="U18" i="2"/>
  <c r="U25" i="2"/>
  <c r="Y25" i="2"/>
  <c r="X32" i="2"/>
  <c r="Y22" i="2"/>
  <c r="V24" i="2"/>
  <c r="Z24" i="2"/>
  <c r="T37" i="2"/>
  <c r="Y18" i="2"/>
  <c r="Z21" i="2"/>
  <c r="T26" i="2"/>
  <c r="X26" i="2"/>
  <c r="V34" i="2"/>
  <c r="X35" i="2"/>
  <c r="S36" i="2"/>
  <c r="T19" i="2"/>
  <c r="X13" i="2"/>
  <c r="X19" i="2"/>
  <c r="V21" i="2"/>
  <c r="U22" i="2"/>
  <c r="V23" i="2"/>
  <c r="X24" i="2"/>
  <c r="W25" i="2"/>
  <c r="V26" i="2"/>
  <c r="Z30" i="2"/>
  <c r="Y31" i="2"/>
  <c r="S18" i="2"/>
  <c r="Z19" i="2"/>
  <c r="Y20" i="2"/>
  <c r="X21" i="2"/>
  <c r="W22" i="2"/>
  <c r="Z23" i="2"/>
  <c r="U29" i="2"/>
  <c r="T30" i="2"/>
  <c r="S31" i="2"/>
  <c r="T32" i="2"/>
  <c r="Z35" i="2"/>
  <c r="Y36" i="2"/>
  <c r="X37" i="2"/>
  <c r="T24" i="2"/>
  <c r="W29" i="2"/>
  <c r="U14" i="2"/>
  <c r="Z15" i="2"/>
  <c r="W18" i="2"/>
  <c r="V19" i="2"/>
  <c r="U20" i="2"/>
  <c r="T21" i="2"/>
  <c r="S22" i="2"/>
  <c r="Y29" i="2"/>
  <c r="X30" i="2"/>
  <c r="W31" i="2"/>
  <c r="S33" i="2"/>
  <c r="Z34" i="2"/>
  <c r="Z8" i="2"/>
  <c r="Z12" i="2"/>
  <c r="Y9" i="2"/>
  <c r="X10" i="2"/>
  <c r="W7" i="2"/>
  <c r="W11" i="2"/>
  <c r="V12" i="2"/>
  <c r="V8" i="2"/>
  <c r="U9" i="2"/>
  <c r="T10" i="2"/>
  <c r="S10" i="2"/>
  <c r="S14" i="2"/>
  <c r="S9" i="2"/>
  <c r="S12" i="2"/>
  <c r="S8" i="2"/>
  <c r="S15" i="2"/>
  <c r="S7" i="2"/>
  <c r="S11" i="2"/>
  <c r="S13" i="2"/>
  <c r="T7" i="2"/>
  <c r="X7" i="2"/>
  <c r="W8" i="2"/>
  <c r="V9" i="2"/>
  <c r="Z9" i="2"/>
  <c r="U10" i="2"/>
  <c r="Y10" i="2"/>
  <c r="T11" i="2"/>
  <c r="X11" i="2"/>
  <c r="W12" i="2"/>
  <c r="T13" i="2"/>
  <c r="T15" i="2"/>
  <c r="T18" i="2"/>
  <c r="X18" i="2"/>
  <c r="S19" i="2"/>
  <c r="W19" i="2"/>
  <c r="V20" i="2"/>
  <c r="Z20" i="2"/>
  <c r="U21" i="2"/>
  <c r="Y21" i="2"/>
  <c r="T22" i="2"/>
  <c r="X22" i="2"/>
  <c r="S23" i="2"/>
  <c r="W23" i="2"/>
  <c r="T29" i="2"/>
  <c r="X29" i="2"/>
  <c r="S30" i="2"/>
  <c r="W30" i="2"/>
  <c r="V31" i="2"/>
  <c r="Z31" i="2"/>
  <c r="U32" i="2"/>
  <c r="Y32" i="2"/>
  <c r="T33" i="2"/>
  <c r="X33" i="2"/>
  <c r="S34" i="2"/>
  <c r="U7" i="2"/>
  <c r="Y7" i="2"/>
  <c r="T8" i="2"/>
  <c r="X8" i="2"/>
  <c r="W9" i="2"/>
  <c r="V10" i="2"/>
  <c r="Z10" i="2"/>
  <c r="U11" i="2"/>
  <c r="Y11" i="2"/>
  <c r="T12" i="2"/>
  <c r="X12" i="2"/>
  <c r="U13" i="2"/>
  <c r="W13" i="2"/>
  <c r="Y13" i="2"/>
  <c r="V14" i="2"/>
  <c r="X14" i="2"/>
  <c r="Z14" i="2"/>
  <c r="U15" i="2"/>
  <c r="W15" i="2"/>
  <c r="Y15" i="2"/>
  <c r="T23" i="2"/>
  <c r="X23" i="2"/>
  <c r="S24" i="2"/>
  <c r="U24" i="2"/>
  <c r="W24" i="2"/>
  <c r="Y24" i="2"/>
  <c r="T25" i="2"/>
  <c r="V25" i="2"/>
  <c r="X25" i="2"/>
  <c r="Z25" i="2"/>
  <c r="S26" i="2"/>
  <c r="U26" i="2"/>
  <c r="W26" i="2"/>
  <c r="Y26" i="2"/>
  <c r="V32" i="2"/>
  <c r="Z32" i="2"/>
  <c r="U33" i="2"/>
  <c r="Y33" i="2"/>
  <c r="T34" i="2"/>
  <c r="X34" i="2"/>
  <c r="S35" i="2"/>
  <c r="U35" i="2"/>
  <c r="Y35" i="2"/>
  <c r="T36" i="2"/>
  <c r="V36" i="2"/>
  <c r="X36" i="2"/>
  <c r="Z36" i="2"/>
  <c r="S37" i="2"/>
  <c r="U37" i="2"/>
  <c r="W37" i="2"/>
  <c r="Y37" i="2"/>
  <c r="V7" i="2"/>
  <c r="Z7" i="2"/>
  <c r="U8" i="2"/>
  <c r="Y8" i="2"/>
  <c r="T9" i="2"/>
  <c r="X9" i="2"/>
  <c r="W10" i="2"/>
  <c r="V18" i="2"/>
  <c r="Z18" i="2"/>
  <c r="U19" i="2"/>
  <c r="Y19" i="2"/>
  <c r="T20" i="2"/>
  <c r="X20" i="2"/>
  <c r="S21" i="2"/>
  <c r="W21" i="2"/>
  <c r="V29" i="2"/>
  <c r="Z29" i="2"/>
  <c r="U30" i="2"/>
  <c r="Y30" i="2"/>
  <c r="T31" i="2"/>
  <c r="X31" i="2"/>
  <c r="S32" i="2"/>
  <c r="S6" i="2" l="1"/>
  <c r="Z6" i="2"/>
  <c r="Y6" i="2"/>
  <c r="Y28" i="2"/>
  <c r="V28" i="2"/>
  <c r="S28" i="2"/>
  <c r="Z28" i="2"/>
  <c r="X28" i="2"/>
  <c r="W28" i="2"/>
  <c r="U28" i="2"/>
  <c r="T28" i="2"/>
  <c r="W6" i="2"/>
  <c r="V17" i="2"/>
  <c r="X17" i="2"/>
  <c r="W17" i="2"/>
  <c r="S17" i="2"/>
  <c r="X6" i="2"/>
  <c r="Y17" i="2"/>
  <c r="V6" i="2"/>
  <c r="U6" i="2"/>
  <c r="T17" i="2"/>
  <c r="T6" i="2"/>
  <c r="U17" i="2"/>
  <c r="Z17" i="2"/>
</calcChain>
</file>

<file path=xl/sharedStrings.xml><?xml version="1.0" encoding="utf-8"?>
<sst xmlns="http://schemas.openxmlformats.org/spreadsheetml/2006/main" count="1137" uniqueCount="155">
  <si>
    <t>Ålands statistik- och utredningsbyrå</t>
  </si>
  <si>
    <t>Ålder</t>
  </si>
  <si>
    <t>Antal</t>
  </si>
  <si>
    <t>Procent</t>
  </si>
  <si>
    <t>Totalt</t>
  </si>
  <si>
    <t>30-49</t>
  </si>
  <si>
    <t>50-64</t>
  </si>
  <si>
    <t>65+</t>
  </si>
  <si>
    <t>Åland</t>
  </si>
  <si>
    <t>Färöarna</t>
  </si>
  <si>
    <t>Grönland</t>
  </si>
  <si>
    <t>0-9</t>
  </si>
  <si>
    <t>10-19</t>
  </si>
  <si>
    <t>20-29</t>
  </si>
  <si>
    <t>0-19</t>
  </si>
  <si>
    <t>20-64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</si>
  <si>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</si>
  <si>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</si>
  <si>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</si>
  <si>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</si>
  <si>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</si>
  <si>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</si>
  <si>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</si>
  <si>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</si>
  <si>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</si>
  <si>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</si>
  <si>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</si>
  <si>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</si>
  <si>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</si>
  <si>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</si>
  <si>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</si>
  <si>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</si>
  <si>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..</t>
  </si>
  <si>
    <t>Män</t>
  </si>
  <si>
    <t>Kvinnor</t>
  </si>
  <si>
    <t>2016</t>
  </si>
  <si>
    <t>2017</t>
  </si>
  <si>
    <t>Levande födda</t>
  </si>
  <si>
    <t>Döda</t>
  </si>
  <si>
    <t>Nettomigration</t>
  </si>
  <si>
    <t>Totalt fruktsamhetstal</t>
  </si>
  <si>
    <t>2020</t>
  </si>
  <si>
    <t>2025</t>
  </si>
  <si>
    <t>2030</t>
  </si>
  <si>
    <t>2035</t>
  </si>
  <si>
    <t>2040</t>
  </si>
  <si>
    <t>2018</t>
  </si>
  <si>
    <t>Mariehamn, Åland</t>
  </si>
  <si>
    <t>Nuuk, Grönland</t>
  </si>
  <si>
    <t>Transport</t>
  </si>
  <si>
    <t>0-2 år</t>
  </si>
  <si>
    <t>3-5 år</t>
  </si>
  <si>
    <t>6 år</t>
  </si>
  <si>
    <t>Befolkningsförändringsindex,</t>
  </si>
  <si>
    <t>2000=100</t>
  </si>
  <si>
    <t>Diagramunderlag</t>
  </si>
  <si>
    <t>Befolkningsprognos</t>
  </si>
  <si>
    <t xml:space="preserve">Skillnad </t>
  </si>
  <si>
    <t>kvinnor-män, år</t>
  </si>
  <si>
    <t>Bäddar</t>
  </si>
  <si>
    <t>Hotellövernattningar</t>
  </si>
  <si>
    <t>Not: Omfattar hotell med minst 10 rum. Antal bäddar visar medeltalet av tillgängliga hotellbäddar per månad.</t>
  </si>
  <si>
    <t>Procentuell</t>
  </si>
  <si>
    <t>förändring</t>
  </si>
  <si>
    <t>Person- och taxibilar</t>
  </si>
  <si>
    <t>Bussar</t>
  </si>
  <si>
    <t>Paket-, last-, dragbilar o. långtradare</t>
  </si>
  <si>
    <t>Befolkningsprognos efter kön 2020–2040</t>
  </si>
  <si>
    <t>Förändring 2020–2040</t>
  </si>
  <si>
    <t>Not: I Person- och taxibilar ingår bilar som rymmer högst nio personer inklusive chauffören.</t>
  </si>
  <si>
    <t>Befolkning 1.1.</t>
  </si>
  <si>
    <t>Person- o. taxibilar per 1 000 invånare</t>
  </si>
  <si>
    <t>Befolkning</t>
  </si>
  <si>
    <t>Antal sysselsatta, 1 000 personer</t>
  </si>
  <si>
    <t>BNP per capita, PPS/euro</t>
  </si>
  <si>
    <t>Arbetslöshetstal, procent</t>
  </si>
  <si>
    <t>Inflation, procent</t>
  </si>
  <si>
    <t>Livsmedel och alkoholfria drycker</t>
  </si>
  <si>
    <t>Alkoholhaltiga drycker och tobak</t>
  </si>
  <si>
    <t>Kläder och skodon</t>
  </si>
  <si>
    <t>Hälsovård</t>
  </si>
  <si>
    <t>Kommunikationer</t>
  </si>
  <si>
    <t>Rekreation och kultur</t>
  </si>
  <si>
    <t>Utbildning</t>
  </si>
  <si>
    <t>Restauranger och hotell</t>
  </si>
  <si>
    <t>Diverse varor och tjänster</t>
  </si>
  <si>
    <t>Bostäder, vatten, el, gas o. andra bränslen</t>
  </si>
  <si>
    <t>Inventarier, hush.utrustn. o. rutinunderhåll av bostad</t>
  </si>
  <si>
    <t>Not: Gini-koefficienten är det vanligaste nyckeltalet som beskriver inkomstskillnader. Ju högre värde Gini-koefficienten har, desto mindre jämnt är inkomsterna fördelade. Gini-koefficienten är det</t>
  </si>
  <si>
    <t>vanligaste nyckeltalet som beskriver inkomstskillnader. Ju högre värde Gini-koefficienten har, desto mindre jämnt är inkomsterna fördelade. Gini-koefficientens högsta möjliga värde är 1, vilket</t>
  </si>
  <si>
    <t>inträffar om inkomsttagaren med de största inkomsterna får alla inkomster. Gini-koefficientens lägsta möjliga värde är 0, vilket inträffar om inkomsterna för alla inkomsttagare är lika stora. Det sker</t>
  </si>
  <si>
    <t>inga ändringar  i Gini-koefficienten, om inkomsterna för alla inkomsttagare ändras lika mycket procentuellt.</t>
  </si>
  <si>
    <t xml:space="preserve">Dödsfall av elakartade tumörer </t>
  </si>
  <si>
    <t>Dödsfall av hjärt- och kärlsjukdomar</t>
  </si>
  <si>
    <t>Sjävmord</t>
  </si>
  <si>
    <t>Dödsfall av olyckor</t>
  </si>
  <si>
    <t>Aborter per 1 000 levande födda</t>
  </si>
  <si>
    <t>Antal aborter, totalt</t>
  </si>
  <si>
    <t>Dödsfall per 100 000 invånare efter kön gällande några olika dödsorsaker 2003–2015</t>
  </si>
  <si>
    <t>Nya fall av cancer per 1 000 000 invånare efter kön 2003–2016</t>
  </si>
  <si>
    <t xml:space="preserve">Not: Tabellen omfattar hel- och deltidsvård dagtid där deltagandet kontrolleras av en offentlig myndighet. </t>
  </si>
  <si>
    <t>Sysselsättningstal, procent</t>
  </si>
  <si>
    <t>Befolkningsutveckling</t>
  </si>
  <si>
    <t>Arbetslöshetstal</t>
  </si>
  <si>
    <t>Inflation</t>
  </si>
  <si>
    <t>Innehållsförteckning</t>
  </si>
  <si>
    <t>Källa: Nordisk statistikbank, www.nordicstatistics.org</t>
  </si>
  <si>
    <t>Födda per 1 000 inv.</t>
  </si>
  <si>
    <t>Döda per 1 000 inv.</t>
  </si>
  <si>
    <t>Nettomigration per 1 000 inv.</t>
  </si>
  <si>
    <t>i små befolkningar är Färöarnas uppgifter justerade till standardiserade siffror som visar den faktiska trenden.</t>
  </si>
  <si>
    <t>Not: Ålands siffror anger ett medeltal av femårsperioder, t.ex. 2015 visar ett medeltal för 2011–2015. För att undvika extrema årliga variationer som kan förekomma</t>
  </si>
  <si>
    <t>Antal aborter totalt samt per 1 000 levande födda 2005–2016</t>
  </si>
  <si>
    <t>Aborter</t>
  </si>
  <si>
    <t>KPI</t>
  </si>
  <si>
    <t>Uppgifterna presenteras i tabeller och diagram på efterföljande blad.</t>
  </si>
  <si>
    <t xml:space="preserve">Denna fil innehåller jämförbara uppgifter om Åland, Färöarna och Grönland baserade på data </t>
  </si>
  <si>
    <t xml:space="preserve">från Nordisk statistikbank, </t>
  </si>
  <si>
    <t>www.nordicstatistics.org</t>
  </si>
  <si>
    <t>Senast uppdaterad 9.8.2021</t>
  </si>
  <si>
    <t>2019</t>
  </si>
  <si>
    <t>Senast uppdaterad 10.8.2021</t>
  </si>
  <si>
    <t>Befolkningsprognos efter kön 2025–2040</t>
  </si>
  <si>
    <t>Not: Siffrorna för 2020 gäller invånare 1.1.2020</t>
  </si>
  <si>
    <t>2021</t>
  </si>
  <si>
    <t>Bilar totalt</t>
  </si>
  <si>
    <t>Befolkningsutveckling 2000–2023</t>
  </si>
  <si>
    <r>
      <t xml:space="preserve">Tórshavn, Färöarna </t>
    </r>
    <r>
      <rPr>
        <vertAlign val="superscript"/>
        <sz val="9"/>
        <color theme="1"/>
        <rFont val="Calibri"/>
        <family val="2"/>
        <scheme val="minor"/>
      </rPr>
      <t>1)</t>
    </r>
  </si>
  <si>
    <t>1) Reviderade uppgifter för 2011-2022</t>
  </si>
  <si>
    <t>Befolkning i huvudstäderna 1.1.2011–2023</t>
  </si>
  <si>
    <t>Motorfordon efter fordonstyp 1.1.2000–2023</t>
  </si>
  <si>
    <r>
      <t xml:space="preserve">Färöarna </t>
    </r>
    <r>
      <rPr>
        <vertAlign val="superscript"/>
        <sz val="9"/>
        <color theme="1"/>
        <rFont val="Calibri"/>
        <family val="2"/>
        <scheme val="minor"/>
      </rPr>
      <t>1)</t>
    </r>
  </si>
  <si>
    <r>
      <t xml:space="preserve">Grönland </t>
    </r>
    <r>
      <rPr>
        <vertAlign val="superscript"/>
        <sz val="9"/>
        <color theme="1"/>
        <rFont val="Calibri"/>
        <family val="2"/>
        <scheme val="minor"/>
      </rPr>
      <t>2)</t>
    </r>
  </si>
  <si>
    <t>2022</t>
  </si>
  <si>
    <t>2023</t>
  </si>
  <si>
    <t>Invånare per kvadratkilometer 1.1.1990–2023</t>
  </si>
  <si>
    <t>Senast uppdaterad 4.12.2024</t>
  </si>
  <si>
    <t>Förändring 2010–2024</t>
  </si>
  <si>
    <t>Befolkningens åldersstruktur 1.1.2010–2024</t>
  </si>
  <si>
    <t>Procentuell förändring 2011–2024</t>
  </si>
  <si>
    <t>1) Reviderade uppgifter för 2011-2023</t>
  </si>
  <si>
    <t>Antal bäddar och hotellövernattningar 2000–2023</t>
  </si>
  <si>
    <t>Andel barn i dagvård efter ålder 2005–2022, procent</t>
  </si>
  <si>
    <t>Ginikoefficient 2000–2023</t>
  </si>
  <si>
    <t>Konsumentprisindex efter varugrupp 2005–2023, 2015=100</t>
  </si>
  <si>
    <t>Ekonomiska nyckeltal 2000–2023</t>
  </si>
  <si>
    <t>Befolkning, sysselsatta och arbetslösa i åldern 15-64 år efter kön 2008–2023</t>
  </si>
  <si>
    <t xml:space="preserve">Totalt </t>
  </si>
  <si>
    <t xml:space="preserve">Grönland </t>
  </si>
  <si>
    <t>2000–2024</t>
  </si>
  <si>
    <t>Peronbilar per 1 000 invånare</t>
  </si>
  <si>
    <t>Befolkning i huvudstäderna 1.1.2011–2024</t>
  </si>
  <si>
    <t>Förväntad medellivslängd efter kön 2000–2023</t>
  </si>
  <si>
    <t>Motorfordon efter fordonstyp 1.1.2000–2024</t>
  </si>
  <si>
    <t>Befolkning, sysselsatta och arbetslösa i åldern 15-64 år efter kön 1.1.2008–2023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</si>
</sst>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3" fillId="0" borderId="0" applyNumberFormat="0" applyBorder="0" applyAlignment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4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/>
    <xf numFmtId="16" fontId="1" fillId="0" borderId="0" xfId="0" applyNumberFormat="1" applyFont="1"/>
    <xf numFmtId="0" fontId="1" fillId="0" borderId="4" xfId="0" applyFont="1" applyBorder="1"/>
    <xf numFmtId="3" fontId="1" fillId="0" borderId="4" xfId="0" applyNumberFormat="1" applyFont="1" applyBorder="1"/>
    <xf numFmtId="164" fontId="1" fillId="0" borderId="4" xfId="0" applyNumberFormat="1" applyFont="1" applyBorder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5" fillId="0" borderId="4" xfId="0" applyFont="1" applyBorder="1"/>
    <xf numFmtId="164" fontId="5" fillId="0" borderId="5" xfId="0" applyNumberFormat="1" applyFont="1" applyBorder="1"/>
    <xf numFmtId="164" fontId="5" fillId="0" borderId="0" xfId="0" applyNumberFormat="1" applyFont="1"/>
    <xf numFmtId="164" fontId="5" fillId="0" borderId="4" xfId="0" applyNumberFormat="1" applyFont="1" applyBorder="1"/>
    <xf numFmtId="0" fontId="5" fillId="0" borderId="1" xfId="0" applyFont="1" applyBorder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4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165" fontId="5" fillId="0" borderId="0" xfId="0" applyNumberFormat="1" applyFont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7" fillId="0" borderId="5" xfId="0" applyFont="1" applyBorder="1"/>
    <xf numFmtId="0" fontId="7" fillId="0" borderId="0" xfId="0" applyFont="1"/>
    <xf numFmtId="0" fontId="8" fillId="0" borderId="0" xfId="0" applyFont="1"/>
    <xf numFmtId="3" fontId="0" fillId="0" borderId="0" xfId="0" applyNumberFormat="1"/>
    <xf numFmtId="0" fontId="5" fillId="0" borderId="0" xfId="0" applyFont="1" applyAlignment="1">
      <alignment horizontal="right"/>
    </xf>
    <xf numFmtId="0" fontId="10" fillId="0" borderId="0" xfId="1" applyFont="1"/>
    <xf numFmtId="0" fontId="5" fillId="0" borderId="3" xfId="0" applyFont="1" applyBorder="1" applyAlignment="1">
      <alignment horizontal="right"/>
    </xf>
    <xf numFmtId="0" fontId="6" fillId="0" borderId="1" xfId="0" applyFont="1" applyBorder="1"/>
    <xf numFmtId="3" fontId="5" fillId="0" borderId="4" xfId="0" applyNumberFormat="1" applyFont="1" applyBorder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165" fontId="5" fillId="0" borderId="0" xfId="0" applyNumberFormat="1" applyFont="1"/>
    <xf numFmtId="165" fontId="5" fillId="0" borderId="4" xfId="0" applyNumberFormat="1" applyFont="1" applyBorder="1"/>
    <xf numFmtId="3" fontId="5" fillId="0" borderId="4" xfId="0" applyNumberFormat="1" applyFont="1" applyBorder="1" applyAlignment="1">
      <alignment horizontal="right"/>
    </xf>
    <xf numFmtId="0" fontId="5" fillId="0" borderId="3" xfId="0" applyFont="1" applyBorder="1"/>
    <xf numFmtId="0" fontId="0" fillId="0" borderId="3" xfId="0" applyBorder="1" applyAlignment="1">
      <alignment horizontal="right"/>
    </xf>
    <xf numFmtId="0" fontId="11" fillId="0" borderId="0" xfId="0" applyFont="1"/>
    <xf numFmtId="0" fontId="0" fillId="0" borderId="4" xfId="0" applyBorder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3" fontId="8" fillId="0" borderId="0" xfId="0" applyNumberFormat="1" applyFont="1"/>
    <xf numFmtId="0" fontId="14" fillId="0" borderId="0" xfId="0" applyFont="1"/>
    <xf numFmtId="2" fontId="5" fillId="0" borderId="0" xfId="0" applyNumberFormat="1" applyFont="1" applyAlignment="1">
      <alignment horizontal="right"/>
    </xf>
    <xf numFmtId="2" fontId="5" fillId="0" borderId="4" xfId="0" applyNumberFormat="1" applyFont="1" applyBorder="1" applyAlignment="1">
      <alignment horizontal="right"/>
    </xf>
    <xf numFmtId="2" fontId="0" fillId="0" borderId="0" xfId="0" applyNumberFormat="1"/>
    <xf numFmtId="165" fontId="1" fillId="0" borderId="0" xfId="0" applyNumberFormat="1" applyFont="1" applyAlignment="1">
      <alignment horizontal="right"/>
    </xf>
    <xf numFmtId="0" fontId="16" fillId="0" borderId="0" xfId="0" applyFont="1"/>
    <xf numFmtId="3" fontId="5" fillId="0" borderId="5" xfId="0" applyNumberFormat="1" applyFont="1" applyBorder="1"/>
    <xf numFmtId="0" fontId="5" fillId="0" borderId="2" xfId="0" applyFont="1" applyBorder="1" applyAlignment="1">
      <alignment horizontal="right" vertical="top"/>
    </xf>
    <xf numFmtId="3" fontId="7" fillId="0" borderId="0" xfId="0" applyNumberFormat="1" applyFont="1"/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7" fillId="0" borderId="0" xfId="0" applyNumberFormat="1" applyFont="1" applyAlignment="1">
      <alignment horizontal="right"/>
    </xf>
    <xf numFmtId="1" fontId="5" fillId="0" borderId="0" xfId="0" applyNumberFormat="1" applyFont="1"/>
    <xf numFmtId="0" fontId="0" fillId="0" borderId="0" xfId="0" applyAlignment="1">
      <alignment horizontal="right"/>
    </xf>
    <xf numFmtId="3" fontId="15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3" fontId="17" fillId="0" borderId="0" xfId="0" applyNumberFormat="1" applyFont="1"/>
    <xf numFmtId="14" fontId="1" fillId="0" borderId="0" xfId="0" applyNumberFormat="1" applyFont="1"/>
    <xf numFmtId="14" fontId="5" fillId="0" borderId="0" xfId="0" applyNumberFormat="1" applyFont="1"/>
    <xf numFmtId="3" fontId="4" fillId="0" borderId="4" xfId="0" applyNumberFormat="1" applyFont="1" applyBorder="1"/>
    <xf numFmtId="164" fontId="1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right" wrapText="1"/>
    </xf>
    <xf numFmtId="2" fontId="5" fillId="0" borderId="0" xfId="0" applyNumberFormat="1" applyFont="1"/>
    <xf numFmtId="0" fontId="9" fillId="0" borderId="0" xfId="1"/>
    <xf numFmtId="0" fontId="1" fillId="0" borderId="2" xfId="0" applyFont="1" applyBorder="1" applyAlignment="1">
      <alignment horizontal="center"/>
    </xf>
    <xf numFmtId="3" fontId="5" fillId="0" borderId="0" xfId="0" applyNumberFormat="1" applyFont="1" applyFill="1" applyAlignment="1">
      <alignment horizontal="right"/>
    </xf>
    <xf numFmtId="0" fontId="0" fillId="0" borderId="0" xfId="0" applyFill="1"/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right"/>
    </xf>
    <xf numFmtId="164" fontId="5" fillId="0" borderId="0" xfId="0" applyNumberFormat="1" applyFont="1" applyFill="1"/>
    <xf numFmtId="164" fontId="7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3" fontId="5" fillId="0" borderId="4" xfId="0" applyNumberFormat="1" applyFont="1" applyFill="1" applyBorder="1" applyAlignment="1">
      <alignment horizontal="right"/>
    </xf>
  </cellXfs>
  <cellStyles count="3">
    <cellStyle name="Hyperlänk" xfId="1" builtinId="8"/>
    <cellStyle name="Normal" xfId="0" builtinId="0"/>
    <cellStyle name="Normal 2" xfId="2" xr:uid="{5EA50F1F-ED1A-472E-85FC-8FD26FD761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/>
              <a:t>Befolkning 1.1.2000-2024</a:t>
            </a:r>
          </a:p>
        </c:rich>
      </c:tx>
      <c:layout>
        <c:manualLayout>
          <c:xMode val="edge"/>
          <c:yMode val="edge"/>
          <c:x val="1.09225778937982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2402613906083748"/>
          <c:y val="0.23352639262556699"/>
          <c:w val="0.64813586422522529"/>
          <c:h val="0.58422198783427415"/>
        </c:manualLayout>
      </c:layout>
      <c:lineChart>
        <c:grouping val="standard"/>
        <c:varyColors val="0"/>
        <c:ser>
          <c:idx val="0"/>
          <c:order val="0"/>
          <c:tx>
            <c:strRef>
              <c:f>Diagramunderlag!$A$29</c:f>
              <c:strCache>
                <c:ptCount val="1"/>
                <c:pt idx="0">
                  <c:v>Grönland</c:v>
                </c:pt>
              </c:strCache>
            </c:strRef>
          </c:tx>
          <c:spPr>
            <a:ln w="3492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Diagramunderlag!$B$26:$AA$26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Diagramunderlag!$B$29:$AA$29</c:f>
              <c:numCache>
                <c:formatCode>#,##0</c:formatCode>
                <c:ptCount val="26"/>
                <c:pt idx="0">
                  <c:v>56121</c:v>
                </c:pt>
                <c:pt idx="1">
                  <c:v>56242</c:v>
                </c:pt>
                <c:pt idx="2">
                  <c:v>56512</c:v>
                </c:pt>
                <c:pt idx="3">
                  <c:v>56675</c:v>
                </c:pt>
                <c:pt idx="4">
                  <c:v>56825</c:v>
                </c:pt>
                <c:pt idx="5">
                  <c:v>56969</c:v>
                </c:pt>
                <c:pt idx="6">
                  <c:v>56899</c:v>
                </c:pt>
                <c:pt idx="7">
                  <c:v>56645</c:v>
                </c:pt>
                <c:pt idx="8">
                  <c:v>56458</c:v>
                </c:pt>
                <c:pt idx="9">
                  <c:v>56193</c:v>
                </c:pt>
                <c:pt idx="10">
                  <c:v>56452</c:v>
                </c:pt>
                <c:pt idx="11">
                  <c:v>56615</c:v>
                </c:pt>
                <c:pt idx="12">
                  <c:v>56749</c:v>
                </c:pt>
                <c:pt idx="13">
                  <c:v>56370</c:v>
                </c:pt>
                <c:pt idx="14">
                  <c:v>56282</c:v>
                </c:pt>
                <c:pt idx="15">
                  <c:v>55983</c:v>
                </c:pt>
                <c:pt idx="16">
                  <c:v>55847</c:v>
                </c:pt>
                <c:pt idx="17">
                  <c:v>55860</c:v>
                </c:pt>
                <c:pt idx="18">
                  <c:v>55877</c:v>
                </c:pt>
                <c:pt idx="19">
                  <c:v>55992</c:v>
                </c:pt>
                <c:pt idx="20">
                  <c:v>56081</c:v>
                </c:pt>
                <c:pt idx="21">
                  <c:v>56421</c:v>
                </c:pt>
                <c:pt idx="22">
                  <c:v>56562</c:v>
                </c:pt>
                <c:pt idx="23">
                  <c:v>56609</c:v>
                </c:pt>
                <c:pt idx="24">
                  <c:v>56699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09-4D6D-AA0C-619715D631FB}"/>
            </c:ext>
          </c:extLst>
        </c:ser>
        <c:ser>
          <c:idx val="2"/>
          <c:order val="1"/>
          <c:tx>
            <c:strRef>
              <c:f>Diagramunderlag!$A$28</c:f>
              <c:strCache>
                <c:ptCount val="1"/>
                <c:pt idx="0">
                  <c:v>Färöarna</c:v>
                </c:pt>
              </c:strCache>
            </c:strRef>
          </c:tx>
          <c:spPr>
            <a:ln w="2540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Diagramunderlag!$B$26:$AA$26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Diagramunderlag!$B$28:$AA$28</c:f>
              <c:numCache>
                <c:formatCode>#,##0</c:formatCode>
                <c:ptCount val="26"/>
                <c:pt idx="0">
                  <c:v>45343</c:v>
                </c:pt>
                <c:pt idx="1">
                  <c:v>46131</c:v>
                </c:pt>
                <c:pt idx="2">
                  <c:v>46945</c:v>
                </c:pt>
                <c:pt idx="3">
                  <c:v>47653</c:v>
                </c:pt>
                <c:pt idx="4">
                  <c:v>48152</c:v>
                </c:pt>
                <c:pt idx="5">
                  <c:v>48303</c:v>
                </c:pt>
                <c:pt idx="6">
                  <c:v>48125</c:v>
                </c:pt>
                <c:pt idx="7">
                  <c:v>48268</c:v>
                </c:pt>
                <c:pt idx="8">
                  <c:v>48311</c:v>
                </c:pt>
                <c:pt idx="9">
                  <c:v>48613</c:v>
                </c:pt>
                <c:pt idx="10">
                  <c:v>48494</c:v>
                </c:pt>
                <c:pt idx="11">
                  <c:v>48447</c:v>
                </c:pt>
                <c:pt idx="12">
                  <c:v>48204</c:v>
                </c:pt>
                <c:pt idx="13">
                  <c:v>48062</c:v>
                </c:pt>
                <c:pt idx="14">
                  <c:v>48153</c:v>
                </c:pt>
                <c:pt idx="15">
                  <c:v>48617</c:v>
                </c:pt>
                <c:pt idx="16">
                  <c:v>49121</c:v>
                </c:pt>
                <c:pt idx="17">
                  <c:v>49810</c:v>
                </c:pt>
                <c:pt idx="18">
                  <c:v>50475</c:v>
                </c:pt>
                <c:pt idx="19">
                  <c:v>51280</c:v>
                </c:pt>
                <c:pt idx="20">
                  <c:v>52081</c:v>
                </c:pt>
                <c:pt idx="21">
                  <c:v>52838</c:v>
                </c:pt>
                <c:pt idx="22">
                  <c:v>53515</c:v>
                </c:pt>
                <c:pt idx="23">
                  <c:v>54060</c:v>
                </c:pt>
                <c:pt idx="24">
                  <c:v>54440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09-4D6D-AA0C-619715D631FB}"/>
            </c:ext>
          </c:extLst>
        </c:ser>
        <c:ser>
          <c:idx val="1"/>
          <c:order val="2"/>
          <c:tx>
            <c:strRef>
              <c:f>Diagramunderlag!$A$27</c:f>
              <c:strCache>
                <c:ptCount val="1"/>
                <c:pt idx="0">
                  <c:v>Åland</c:v>
                </c:pt>
              </c:strCache>
            </c:strRef>
          </c:tx>
          <c:spPr>
            <a:ln w="381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Diagramunderlag!$B$26:$AA$26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Diagramunderlag!$B$27:$AA$27</c:f>
              <c:numCache>
                <c:formatCode>#,##0</c:formatCode>
                <c:ptCount val="26"/>
                <c:pt idx="0">
                  <c:v>25706</c:v>
                </c:pt>
                <c:pt idx="1">
                  <c:v>25776</c:v>
                </c:pt>
                <c:pt idx="2">
                  <c:v>26008</c:v>
                </c:pt>
                <c:pt idx="3">
                  <c:v>26257</c:v>
                </c:pt>
                <c:pt idx="4">
                  <c:v>26347</c:v>
                </c:pt>
                <c:pt idx="5">
                  <c:v>26530</c:v>
                </c:pt>
                <c:pt idx="6">
                  <c:v>26766</c:v>
                </c:pt>
                <c:pt idx="7">
                  <c:v>26923</c:v>
                </c:pt>
                <c:pt idx="8">
                  <c:v>27153</c:v>
                </c:pt>
                <c:pt idx="9">
                  <c:v>27456</c:v>
                </c:pt>
                <c:pt idx="10">
                  <c:v>27734</c:v>
                </c:pt>
                <c:pt idx="11">
                  <c:v>28007</c:v>
                </c:pt>
                <c:pt idx="12">
                  <c:v>28502</c:v>
                </c:pt>
                <c:pt idx="13">
                  <c:v>28502</c:v>
                </c:pt>
                <c:pt idx="14">
                  <c:v>28666</c:v>
                </c:pt>
                <c:pt idx="15">
                  <c:v>28916</c:v>
                </c:pt>
                <c:pt idx="16">
                  <c:v>28983</c:v>
                </c:pt>
                <c:pt idx="17">
                  <c:v>29214</c:v>
                </c:pt>
                <c:pt idx="18">
                  <c:v>29489</c:v>
                </c:pt>
                <c:pt idx="19">
                  <c:v>29789</c:v>
                </c:pt>
                <c:pt idx="20">
                  <c:v>29884</c:v>
                </c:pt>
                <c:pt idx="21">
                  <c:v>30129</c:v>
                </c:pt>
                <c:pt idx="22">
                  <c:v>30344</c:v>
                </c:pt>
                <c:pt idx="23">
                  <c:v>30359</c:v>
                </c:pt>
                <c:pt idx="24">
                  <c:v>30541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09-4D6D-AA0C-619715D63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48595712"/>
        <c:scaling>
          <c:orientation val="minMax"/>
          <c:max val="60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midCat"/>
        <c:majorUnit val="100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0662666258"/>
          <c:y val="0.19816797821435314"/>
          <c:w val="0.220053156890365"/>
          <c:h val="0.37706354161333061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Aborter per 1 000 levande födda</a:t>
            </a:r>
          </a:p>
        </c:rich>
      </c:tx>
      <c:layout>
        <c:manualLayout>
          <c:xMode val="edge"/>
          <c:yMode val="edge"/>
          <c:x val="3.628223408272773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32049354636297"/>
          <c:y val="0.28157446339621356"/>
          <c:w val="0.64429453684438753"/>
          <c:h val="0.58422198783427415"/>
        </c:manualLayout>
      </c:layout>
      <c:lineChart>
        <c:grouping val="standard"/>
        <c:varyColors val="0"/>
        <c:ser>
          <c:idx val="2"/>
          <c:order val="0"/>
          <c:tx>
            <c:strRef>
              <c:f>Diagramunderlag!$A$57</c:f>
              <c:strCache>
                <c:ptCount val="1"/>
                <c:pt idx="0">
                  <c:v>Grönland</c:v>
                </c:pt>
              </c:strCache>
            </c:strRef>
          </c:tx>
          <c:spPr>
            <a:ln w="349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Diagramunderlag!$B$54:$M$54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Diagramunderlag!$B$57:$M$57</c:f>
              <c:numCache>
                <c:formatCode>#,##0</c:formatCode>
                <c:ptCount val="12"/>
                <c:pt idx="0">
                  <c:v>1015</c:v>
                </c:pt>
                <c:pt idx="1">
                  <c:v>1074</c:v>
                </c:pt>
                <c:pt idx="2">
                  <c:v>1040</c:v>
                </c:pt>
                <c:pt idx="3">
                  <c:v>1078</c:v>
                </c:pt>
                <c:pt idx="4">
                  <c:v>893</c:v>
                </c:pt>
                <c:pt idx="5">
                  <c:v>987</c:v>
                </c:pt>
                <c:pt idx="6">
                  <c:v>905</c:v>
                </c:pt>
                <c:pt idx="7">
                  <c:v>997</c:v>
                </c:pt>
                <c:pt idx="8">
                  <c:v>1067</c:v>
                </c:pt>
                <c:pt idx="9">
                  <c:v>1073</c:v>
                </c:pt>
                <c:pt idx="10">
                  <c:v>1012</c:v>
                </c:pt>
                <c:pt idx="11">
                  <c:v>1030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A7-483D-8DBD-06662449E03E}"/>
            </c:ext>
          </c:extLst>
        </c:ser>
        <c:ser>
          <c:idx val="0"/>
          <c:order val="1"/>
          <c:tx>
            <c:strRef>
              <c:f>Diagramunderlag!$A$55</c:f>
              <c:strCache>
                <c:ptCount val="1"/>
                <c:pt idx="0">
                  <c:v>Åland</c:v>
                </c:pt>
              </c:strCache>
            </c:strRef>
          </c:tx>
          <c:spPr>
            <a:ln w="412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Diagramunderlag!$B$54:$M$54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Diagramunderlag!$B$55:$M$55</c:f>
              <c:numCache>
                <c:formatCode>#,##0</c:formatCode>
                <c:ptCount val="12"/>
                <c:pt idx="0">
                  <c:v>264</c:v>
                </c:pt>
                <c:pt idx="1">
                  <c:v>182</c:v>
                </c:pt>
                <c:pt idx="2">
                  <c:v>257</c:v>
                </c:pt>
                <c:pt idx="3">
                  <c:v>234</c:v>
                </c:pt>
                <c:pt idx="4">
                  <c:v>258</c:v>
                </c:pt>
                <c:pt idx="5">
                  <c:v>247</c:v>
                </c:pt>
                <c:pt idx="6">
                  <c:v>257</c:v>
                </c:pt>
                <c:pt idx="7">
                  <c:v>208</c:v>
                </c:pt>
                <c:pt idx="8">
                  <c:v>247</c:v>
                </c:pt>
                <c:pt idx="9">
                  <c:v>244</c:v>
                </c:pt>
                <c:pt idx="10">
                  <c:v>247</c:v>
                </c:pt>
                <c:pt idx="11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A7-483D-8DBD-06662449E03E}"/>
            </c:ext>
          </c:extLst>
        </c:ser>
        <c:ser>
          <c:idx val="1"/>
          <c:order val="2"/>
          <c:tx>
            <c:strRef>
              <c:f>Diagramunderlag!$A$56</c:f>
              <c:strCache>
                <c:ptCount val="1"/>
                <c:pt idx="0">
                  <c:v>Färöarna</c:v>
                </c:pt>
              </c:strCache>
            </c:strRef>
          </c:tx>
          <c:spPr>
            <a:ln w="254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Diagramunderlag!$B$54:$M$54</c:f>
              <c:strCach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strCache>
            </c:strRef>
          </c:cat>
          <c:val>
            <c:numRef>
              <c:f>Diagramunderlag!$B$56:$M$56</c:f>
              <c:numCache>
                <c:formatCode>#,##0</c:formatCode>
                <c:ptCount val="12"/>
                <c:pt idx="0">
                  <c:v>41</c:v>
                </c:pt>
                <c:pt idx="1">
                  <c:v>62</c:v>
                </c:pt>
                <c:pt idx="2">
                  <c:v>67</c:v>
                </c:pt>
                <c:pt idx="3">
                  <c:v>55</c:v>
                </c:pt>
                <c:pt idx="4">
                  <c:v>83</c:v>
                </c:pt>
                <c:pt idx="5">
                  <c:v>52</c:v>
                </c:pt>
                <c:pt idx="6">
                  <c:v>57</c:v>
                </c:pt>
                <c:pt idx="7">
                  <c:v>55</c:v>
                </c:pt>
                <c:pt idx="8">
                  <c:v>37</c:v>
                </c:pt>
                <c:pt idx="9">
                  <c:v>47</c:v>
                </c:pt>
                <c:pt idx="10">
                  <c:v>35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7-483D-8DBD-06662449E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59571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Antal per 1 000 levande födda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midCat"/>
        <c:majorUnit val="2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11627432578"/>
          <c:y val="0.27191377452118631"/>
          <c:w val="0.220053156890365"/>
          <c:h val="0.6937082091736819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Andel av befollkningen</a:t>
            </a:r>
            <a:r>
              <a:rPr lang="sv-FI" sz="1000" b="1" baseline="0"/>
              <a:t> som är 65 år och äldre 1.1.2010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 sz="1000" b="1" baseline="0"/>
              <a:t>2024</a:t>
            </a:r>
          </a:p>
        </c:rich>
      </c:tx>
      <c:layout>
        <c:manualLayout>
          <c:xMode val="edge"/>
          <c:yMode val="edge"/>
          <c:x val="1.4306726887565426E-2"/>
          <c:y val="6.512042407240571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5031509386199818E-2"/>
          <c:y val="0.28772759907253742"/>
          <c:w val="0.65383908229745391"/>
          <c:h val="0.6021590574720761"/>
        </c:manualLayout>
      </c:layout>
      <c:lineChart>
        <c:grouping val="standard"/>
        <c:varyColors val="0"/>
        <c:ser>
          <c:idx val="0"/>
          <c:order val="0"/>
          <c:tx>
            <c:strRef>
              <c:f>Åldersstruktur!$Q$12</c:f>
              <c:strCache>
                <c:ptCount val="1"/>
                <c:pt idx="0">
                  <c:v>Åland</c:v>
                </c:pt>
              </c:strCache>
            </c:strRef>
          </c:tx>
          <c:spPr>
            <a:ln w="412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Åldersstruktur!$R$4:$AF$4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Åldersstruktur!$R$12:$AF$12</c:f>
              <c:numCache>
                <c:formatCode>#\ ##0.0</c:formatCode>
                <c:ptCount val="15"/>
                <c:pt idx="0">
                  <c:v>17.786832047306554</c:v>
                </c:pt>
                <c:pt idx="1">
                  <c:v>18.370407398150462</c:v>
                </c:pt>
                <c:pt idx="2">
                  <c:v>18.896138247222712</c:v>
                </c:pt>
                <c:pt idx="3">
                  <c:v>19.391621640586624</c:v>
                </c:pt>
                <c:pt idx="4">
                  <c:v>19.901625619200448</c:v>
                </c:pt>
                <c:pt idx="5">
                  <c:v>20.400470327846175</c:v>
                </c:pt>
                <c:pt idx="6">
                  <c:v>20.781147569264739</c:v>
                </c:pt>
                <c:pt idx="7">
                  <c:v>21.11658793729034</c:v>
                </c:pt>
                <c:pt idx="8">
                  <c:v>21.706398996235883</c:v>
                </c:pt>
                <c:pt idx="9">
                  <c:v>22.22296820974185</c:v>
                </c:pt>
                <c:pt idx="10">
                  <c:v>22.70780350689332</c:v>
                </c:pt>
                <c:pt idx="11">
                  <c:v>23.00441435162136</c:v>
                </c:pt>
                <c:pt idx="12">
                  <c:v>23.398365409965727</c:v>
                </c:pt>
                <c:pt idx="13">
                  <c:v>23.847952831120921</c:v>
                </c:pt>
                <c:pt idx="14">
                  <c:v>24.17733538521987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0-41AC-B6C6-C64A82B8ADE1}"/>
            </c:ext>
          </c:extLst>
        </c:ser>
        <c:ser>
          <c:idx val="1"/>
          <c:order val="1"/>
          <c:tx>
            <c:strRef>
              <c:f>Åldersstruktur!$Q$23</c:f>
              <c:strCache>
                <c:ptCount val="1"/>
                <c:pt idx="0">
                  <c:v>Färöarna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Åldersstruktur!$R$4:$AF$4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Åldersstruktur!$R$23:$AF$23</c:f>
              <c:numCache>
                <c:formatCode>#\ ##0.0</c:formatCode>
                <c:ptCount val="15"/>
                <c:pt idx="0">
                  <c:v>14.614179073699841</c:v>
                </c:pt>
                <c:pt idx="1">
                  <c:v>15.010217350919561</c:v>
                </c:pt>
                <c:pt idx="2">
                  <c:v>15.430254750643099</c:v>
                </c:pt>
                <c:pt idx="3">
                  <c:v>15.879488993383548</c:v>
                </c:pt>
                <c:pt idx="4">
                  <c:v>16.360351379976326</c:v>
                </c:pt>
                <c:pt idx="5">
                  <c:v>16.726659398975666</c:v>
                </c:pt>
                <c:pt idx="6">
                  <c:v>17.092485902159975</c:v>
                </c:pt>
                <c:pt idx="7">
                  <c:v>17.349929732985345</c:v>
                </c:pt>
                <c:pt idx="8">
                  <c:v>17.412491828608783</c:v>
                </c:pt>
                <c:pt idx="9">
                  <c:v>17.543244506778869</c:v>
                </c:pt>
                <c:pt idx="10">
                  <c:v>17.599508457978917</c:v>
                </c:pt>
                <c:pt idx="11">
                  <c:v>17.816722813126916</c:v>
                </c:pt>
                <c:pt idx="12">
                  <c:v>17.929552461926562</c:v>
                </c:pt>
                <c:pt idx="13">
                  <c:v>18.054014058453571</c:v>
                </c:pt>
                <c:pt idx="14">
                  <c:v>18.381704628949301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D3-458E-B50C-3A3C7F953019}"/>
            </c:ext>
          </c:extLst>
        </c:ser>
        <c:ser>
          <c:idx val="2"/>
          <c:order val="2"/>
          <c:tx>
            <c:strRef>
              <c:f>Åldersstruktur!$Q$34</c:f>
              <c:strCache>
                <c:ptCount val="1"/>
                <c:pt idx="0">
                  <c:v>Grönland</c:v>
                </c:pt>
              </c:strCache>
            </c:strRef>
          </c:tx>
          <c:spPr>
            <a:ln w="349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Åldersstruktur!$R$4:$AF$4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Åldersstruktur!$R$34:$AF$34</c:f>
              <c:numCache>
                <c:formatCode>#\ ##0.0</c:formatCode>
                <c:ptCount val="15"/>
                <c:pt idx="0">
                  <c:v>6.8146389853326719</c:v>
                </c:pt>
                <c:pt idx="1">
                  <c:v>6.9716506226265125</c:v>
                </c:pt>
                <c:pt idx="2">
                  <c:v>7.2159861847785862</c:v>
                </c:pt>
                <c:pt idx="3">
                  <c:v>7.3673940039027856</c:v>
                </c:pt>
                <c:pt idx="4">
                  <c:v>7.5370455918410864</c:v>
                </c:pt>
                <c:pt idx="5">
                  <c:v>7.6289654186910543</c:v>
                </c:pt>
                <c:pt idx="6">
                  <c:v>7.9449209447239779</c:v>
                </c:pt>
                <c:pt idx="7">
                  <c:v>8.1364124597207308</c:v>
                </c:pt>
                <c:pt idx="8">
                  <c:v>8.2985843907153214</c:v>
                </c:pt>
                <c:pt idx="9">
                  <c:v>8.5244320617231022</c:v>
                </c:pt>
                <c:pt idx="10">
                  <c:v>8.7106150032988001</c:v>
                </c:pt>
                <c:pt idx="11">
                  <c:v>8.998422573155386</c:v>
                </c:pt>
                <c:pt idx="12">
                  <c:v>9.3348891481913654</c:v>
                </c:pt>
                <c:pt idx="13">
                  <c:v>9.7034040523591649</c:v>
                </c:pt>
                <c:pt idx="14">
                  <c:v>10.10952574119473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D3-458E-B50C-3A3C7F953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595712"/>
        <c:scaling>
          <c:orientation val="minMax"/>
          <c:max val="3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1.020451123812569E-2"/>
              <c:y val="0.1747714247477096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midCat"/>
        <c:majorUnit val="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5261228133285374"/>
          <c:y val="0.31885456022033121"/>
          <c:w val="0.2041800231823814"/>
          <c:h val="0.43050504337182066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 i huvudstäderna</a:t>
            </a:r>
            <a:r>
              <a:rPr lang="sv-FI" sz="1000" b="1" baseline="0"/>
              <a:t> 1.1.2011-2024</a:t>
            </a:r>
            <a:endParaRPr lang="sv-FI" sz="1000" b="1"/>
          </a:p>
        </c:rich>
      </c:tx>
      <c:layout>
        <c:manualLayout>
          <c:xMode val="edge"/>
          <c:yMode val="edge"/>
          <c:x val="1.09225778937982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2402613906083748"/>
          <c:y val="0.23352639262556699"/>
          <c:w val="0.6234059469356783"/>
          <c:h val="0.58422198783427415"/>
        </c:manualLayout>
      </c:layout>
      <c:lineChart>
        <c:grouping val="standard"/>
        <c:varyColors val="0"/>
        <c:ser>
          <c:idx val="2"/>
          <c:order val="0"/>
          <c:tx>
            <c:strRef>
              <c:f>'Bef. i huvudstad'!$A$5</c:f>
              <c:strCache>
                <c:ptCount val="1"/>
                <c:pt idx="0">
                  <c:v>Tórshavn, Färöarna 1)</c:v>
                </c:pt>
              </c:strCache>
            </c:strRef>
          </c:tx>
          <c:spPr>
            <a:ln w="349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'Bef. i huvudstad'!$B$3:$O$3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strCache>
            </c:strRef>
          </c:cat>
          <c:val>
            <c:numRef>
              <c:f>'Bef. i huvudstad'!$B$5:$O$5</c:f>
              <c:numCache>
                <c:formatCode>#,##0</c:formatCode>
                <c:ptCount val="14"/>
                <c:pt idx="0">
                  <c:v>19864</c:v>
                </c:pt>
                <c:pt idx="1">
                  <c:v>19753</c:v>
                </c:pt>
                <c:pt idx="2">
                  <c:v>19759</c:v>
                </c:pt>
                <c:pt idx="3">
                  <c:v>19910</c:v>
                </c:pt>
                <c:pt idx="4">
                  <c:v>20186</c:v>
                </c:pt>
                <c:pt idx="5">
                  <c:v>20481</c:v>
                </c:pt>
                <c:pt idx="6">
                  <c:v>20851</c:v>
                </c:pt>
                <c:pt idx="7">
                  <c:v>21101</c:v>
                </c:pt>
                <c:pt idx="8">
                  <c:v>21555</c:v>
                </c:pt>
                <c:pt idx="9">
                  <c:v>21937</c:v>
                </c:pt>
                <c:pt idx="10">
                  <c:v>22307</c:v>
                </c:pt>
                <c:pt idx="11">
                  <c:v>22681</c:v>
                </c:pt>
                <c:pt idx="12">
                  <c:v>22968</c:v>
                </c:pt>
                <c:pt idx="13">
                  <c:v>23200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B-4C53-9986-4113C08E62E8}"/>
            </c:ext>
          </c:extLst>
        </c:ser>
        <c:ser>
          <c:idx val="1"/>
          <c:order val="1"/>
          <c:tx>
            <c:strRef>
              <c:f>'Bef. i huvudstad'!$A$6</c:f>
              <c:strCache>
                <c:ptCount val="1"/>
                <c:pt idx="0">
                  <c:v>Nuuk, Grönland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'Bef. i huvudstad'!$B$3:$O$3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strCache>
            </c:strRef>
          </c:cat>
          <c:val>
            <c:numRef>
              <c:f>'Bef. i huvudstad'!$B$6:$O$6</c:f>
              <c:numCache>
                <c:formatCode>#,##0</c:formatCode>
                <c:ptCount val="14"/>
                <c:pt idx="0">
                  <c:v>15862</c:v>
                </c:pt>
                <c:pt idx="1">
                  <c:v>16181</c:v>
                </c:pt>
                <c:pt idx="2">
                  <c:v>16454</c:v>
                </c:pt>
                <c:pt idx="3">
                  <c:v>16818</c:v>
                </c:pt>
                <c:pt idx="4">
                  <c:v>16992</c:v>
                </c:pt>
                <c:pt idx="5">
                  <c:v>17316</c:v>
                </c:pt>
                <c:pt idx="6">
                  <c:v>17600</c:v>
                </c:pt>
                <c:pt idx="7">
                  <c:v>17796</c:v>
                </c:pt>
                <c:pt idx="8">
                  <c:v>17984</c:v>
                </c:pt>
                <c:pt idx="9">
                  <c:v>18326</c:v>
                </c:pt>
                <c:pt idx="10">
                  <c:v>18800</c:v>
                </c:pt>
                <c:pt idx="11">
                  <c:v>19261</c:v>
                </c:pt>
                <c:pt idx="12">
                  <c:v>19604</c:v>
                </c:pt>
                <c:pt idx="13">
                  <c:v>19872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B-4C53-9986-4113C08E62E8}"/>
            </c:ext>
          </c:extLst>
        </c:ser>
        <c:ser>
          <c:idx val="0"/>
          <c:order val="2"/>
          <c:tx>
            <c:strRef>
              <c:f>'Bef. i huvudstad'!$A$4</c:f>
              <c:strCache>
                <c:ptCount val="1"/>
                <c:pt idx="0">
                  <c:v>Mariehamn, Åland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'Bef. i huvudstad'!$B$3:$O$3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strCache>
            </c:strRef>
          </c:cat>
          <c:val>
            <c:numRef>
              <c:f>'Bef. i huvudstad'!$B$4:$O$4</c:f>
              <c:numCache>
                <c:formatCode>#,##0</c:formatCode>
                <c:ptCount val="14"/>
                <c:pt idx="0">
                  <c:v>11190</c:v>
                </c:pt>
                <c:pt idx="1">
                  <c:v>11263</c:v>
                </c:pt>
                <c:pt idx="2">
                  <c:v>11346</c:v>
                </c:pt>
                <c:pt idx="3">
                  <c:v>11393</c:v>
                </c:pt>
                <c:pt idx="4">
                  <c:v>11480</c:v>
                </c:pt>
                <c:pt idx="5">
                  <c:v>11461</c:v>
                </c:pt>
                <c:pt idx="6">
                  <c:v>11565</c:v>
                </c:pt>
                <c:pt idx="7">
                  <c:v>11677</c:v>
                </c:pt>
                <c:pt idx="8">
                  <c:v>11743</c:v>
                </c:pt>
                <c:pt idx="9">
                  <c:v>11679</c:v>
                </c:pt>
                <c:pt idx="10">
                  <c:v>11705</c:v>
                </c:pt>
                <c:pt idx="11">
                  <c:v>11742</c:v>
                </c:pt>
                <c:pt idx="12">
                  <c:v>11757</c:v>
                </c:pt>
                <c:pt idx="13">
                  <c:v>11812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B-4C53-9986-4113C08E6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48595712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midCat"/>
        <c:majorUnit val="50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5796656996822764"/>
          <c:y val="0.22987171259687056"/>
          <c:w val="0.23773651635720602"/>
          <c:h val="0.40541978454980226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Befolkningsprognos 2020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 sz="1000" b="1"/>
              <a:t>2040</a:t>
            </a:r>
          </a:p>
        </c:rich>
      </c:tx>
      <c:layout>
        <c:manualLayout>
          <c:xMode val="edge"/>
          <c:yMode val="edge"/>
          <c:x val="1.09225778937982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2402613906083748"/>
          <c:y val="0.23352639262556699"/>
          <c:w val="0.6552360685726758"/>
          <c:h val="0.58422198783427415"/>
        </c:manualLayout>
      </c:layout>
      <c:lineChart>
        <c:grouping val="standard"/>
        <c:varyColors val="0"/>
        <c:ser>
          <c:idx val="1"/>
          <c:order val="0"/>
          <c:tx>
            <c:strRef>
              <c:f>Diagramunderlag!$A$7</c:f>
              <c:strCache>
                <c:ptCount val="1"/>
                <c:pt idx="0">
                  <c:v>Färöarna</c:v>
                </c:pt>
              </c:strCache>
            </c:strRef>
          </c:tx>
          <c:spPr>
            <a:ln w="2540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Diagramunderlag!$B$7:$F$7</c:f>
              <c:numCache>
                <c:formatCode>#,##0</c:formatCode>
                <c:ptCount val="5"/>
                <c:pt idx="0">
                  <c:v>52103</c:v>
                </c:pt>
                <c:pt idx="1">
                  <c:v>55316</c:v>
                </c:pt>
                <c:pt idx="2">
                  <c:v>56341</c:v>
                </c:pt>
                <c:pt idx="3">
                  <c:v>57180</c:v>
                </c:pt>
                <c:pt idx="4">
                  <c:v>57837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E0-4FEC-A529-D15D66C3C578}"/>
            </c:ext>
          </c:extLst>
        </c:ser>
        <c:ser>
          <c:idx val="2"/>
          <c:order val="1"/>
          <c:tx>
            <c:strRef>
              <c:f>Diagramunderlag!$A$8</c:f>
              <c:strCache>
                <c:ptCount val="1"/>
                <c:pt idx="0">
                  <c:v>Grönland</c:v>
                </c:pt>
              </c:strCache>
            </c:strRef>
          </c:tx>
          <c:spPr>
            <a:ln w="412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Diagramunderlag!$B$8:$F$8</c:f>
              <c:numCache>
                <c:formatCode>#,##0</c:formatCode>
                <c:ptCount val="5"/>
                <c:pt idx="0">
                  <c:v>56081</c:v>
                </c:pt>
                <c:pt idx="1">
                  <c:v>56699</c:v>
                </c:pt>
                <c:pt idx="2">
                  <c:v>54991</c:v>
                </c:pt>
                <c:pt idx="3">
                  <c:v>52901</c:v>
                </c:pt>
                <c:pt idx="4">
                  <c:v>50609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E0-4FEC-A529-D15D66C3C578}"/>
            </c:ext>
          </c:extLst>
        </c:ser>
        <c:ser>
          <c:idx val="0"/>
          <c:order val="2"/>
          <c:tx>
            <c:strRef>
              <c:f>Diagramunderlag!$A$6</c:f>
              <c:strCache>
                <c:ptCount val="1"/>
                <c:pt idx="0">
                  <c:v>Åland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Diagramunderlag!$B$5:$F$5</c:f>
              <c:strCache>
                <c:ptCount val="5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</c:strCache>
            </c:strRef>
          </c:cat>
          <c:val>
            <c:numRef>
              <c:f>Diagramunderlag!$B$6:$F$6</c:f>
              <c:numCache>
                <c:formatCode>#,##0</c:formatCode>
                <c:ptCount val="5"/>
                <c:pt idx="0">
                  <c:v>29884</c:v>
                </c:pt>
                <c:pt idx="1">
                  <c:v>31091</c:v>
                </c:pt>
                <c:pt idx="2">
                  <c:v>32028</c:v>
                </c:pt>
                <c:pt idx="3">
                  <c:v>32792</c:v>
                </c:pt>
                <c:pt idx="4">
                  <c:v>33438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E0-4FEC-A529-D15D66C3C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595712"/>
        <c:scaling>
          <c:orientation val="minMax"/>
          <c:max val="70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Personer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midCat"/>
        <c:majorUnit val="100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0662666258"/>
          <c:y val="0.28392579221384795"/>
          <c:w val="0.220053156890365"/>
          <c:h val="0.3093236430085090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Hotellövernattningar 2013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 sz="1000" b="1"/>
              <a:t>2023</a:t>
            </a:r>
          </a:p>
        </c:rich>
      </c:tx>
      <c:layout>
        <c:manualLayout>
          <c:xMode val="edge"/>
          <c:yMode val="edge"/>
          <c:x val="3.628223408272773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2402613906083748"/>
          <c:y val="0.23352639262556699"/>
          <c:w val="0.64429453684438753"/>
          <c:h val="0.58422198783427415"/>
        </c:manualLayout>
      </c:layout>
      <c:lineChart>
        <c:grouping val="standard"/>
        <c:varyColors val="0"/>
        <c:ser>
          <c:idx val="0"/>
          <c:order val="0"/>
          <c:tx>
            <c:strRef>
              <c:f>Diagramunderlag!$A$43</c:f>
              <c:strCache>
                <c:ptCount val="1"/>
                <c:pt idx="0">
                  <c:v>Grönland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Diagramunderlag!$B$40:$K$40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Diagramunderlag!$B$43:$K$43</c:f>
              <c:numCache>
                <c:formatCode>#,##0</c:formatCode>
                <c:ptCount val="10"/>
                <c:pt idx="0">
                  <c:v>214012</c:v>
                </c:pt>
                <c:pt idx="1">
                  <c:v>209560</c:v>
                </c:pt>
                <c:pt idx="2">
                  <c:v>218527</c:v>
                </c:pt>
                <c:pt idx="3">
                  <c:v>240631</c:v>
                </c:pt>
                <c:pt idx="4">
                  <c:v>262793</c:v>
                </c:pt>
                <c:pt idx="5">
                  <c:v>259282</c:v>
                </c:pt>
                <c:pt idx="6">
                  <c:v>264711</c:v>
                </c:pt>
                <c:pt idx="7">
                  <c:v>174814</c:v>
                </c:pt>
                <c:pt idx="8">
                  <c:v>228196</c:v>
                </c:pt>
                <c:pt idx="9" formatCode="General">
                  <c:v>338937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F7-4C82-93AD-8410D7E45EF5}"/>
            </c:ext>
          </c:extLst>
        </c:ser>
        <c:ser>
          <c:idx val="1"/>
          <c:order val="1"/>
          <c:tx>
            <c:strRef>
              <c:f>Diagramunderlag!$A$41</c:f>
              <c:strCache>
                <c:ptCount val="1"/>
                <c:pt idx="0">
                  <c:v>Åland</c:v>
                </c:pt>
              </c:strCache>
            </c:strRef>
          </c:tx>
          <c:spPr>
            <a:ln w="317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Diagramunderlag!$B$40:$K$40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Diagramunderlag!$B$41:$K$41</c:f>
              <c:numCache>
                <c:formatCode>#,##0</c:formatCode>
                <c:ptCount val="10"/>
                <c:pt idx="0">
                  <c:v>194494</c:v>
                </c:pt>
                <c:pt idx="1">
                  <c:v>185978</c:v>
                </c:pt>
                <c:pt idx="2">
                  <c:v>209815</c:v>
                </c:pt>
                <c:pt idx="3">
                  <c:v>207062</c:v>
                </c:pt>
                <c:pt idx="4">
                  <c:v>212842</c:v>
                </c:pt>
                <c:pt idx="5">
                  <c:v>207609</c:v>
                </c:pt>
                <c:pt idx="6">
                  <c:v>208564</c:v>
                </c:pt>
                <c:pt idx="7">
                  <c:v>91281</c:v>
                </c:pt>
                <c:pt idx="8">
                  <c:v>177233</c:v>
                </c:pt>
                <c:pt idx="9" formatCode="General">
                  <c:v>231733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7-4C82-93AD-8410D7E45EF5}"/>
            </c:ext>
          </c:extLst>
        </c:ser>
        <c:ser>
          <c:idx val="2"/>
          <c:order val="2"/>
          <c:tx>
            <c:strRef>
              <c:f>Diagramunderlag!$A$42</c:f>
              <c:strCache>
                <c:ptCount val="1"/>
                <c:pt idx="0">
                  <c:v>Färöarna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Diagramunderlag!$B$40:$K$40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Diagramunderlag!$B$42:$K$42</c:f>
              <c:numCache>
                <c:formatCode>#,##0</c:formatCode>
                <c:ptCount val="10"/>
                <c:pt idx="0">
                  <c:v>100173</c:v>
                </c:pt>
                <c:pt idx="1">
                  <c:v>105468</c:v>
                </c:pt>
                <c:pt idx="2">
                  <c:v>118885</c:v>
                </c:pt>
                <c:pt idx="3">
                  <c:v>128731</c:v>
                </c:pt>
                <c:pt idx="4">
                  <c:v>144474</c:v>
                </c:pt>
                <c:pt idx="5">
                  <c:v>153113</c:v>
                </c:pt>
                <c:pt idx="6">
                  <c:v>166452</c:v>
                </c:pt>
                <c:pt idx="7">
                  <c:v>94940</c:v>
                </c:pt>
                <c:pt idx="8">
                  <c:v>169177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7-4C82-93AD-8410D7E45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595712"/>
        <c:scaling>
          <c:orientation val="minMax"/>
          <c:max val="400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midCat"/>
        <c:majorUnit val="10000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8659159799491407"/>
          <c:y val="0.31395583644550207"/>
          <c:w val="0.20911162516207682"/>
          <c:h val="0.25526956339153167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 i="0" u="none" strike="noStrike" baseline="0">
                <a:effectLst/>
              </a:rPr>
              <a:t>Antal personbilar per 1 000 invånare 1.1.2000–</a:t>
            </a:r>
            <a:r>
              <a:rPr lang="sv-FI" sz="1000" b="1"/>
              <a:t>2024</a:t>
            </a:r>
          </a:p>
        </c:rich>
      </c:tx>
      <c:layout>
        <c:manualLayout>
          <c:xMode val="edge"/>
          <c:yMode val="edge"/>
          <c:x val="6.6495296942788509E-3"/>
          <c:y val="3.0030044231654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0579025284702388"/>
          <c:y val="0.31761051647419852"/>
          <c:w val="0.6552360685726758"/>
          <c:h val="0.58422198783427415"/>
        </c:manualLayout>
      </c:layout>
      <c:lineChart>
        <c:grouping val="standard"/>
        <c:varyColors val="0"/>
        <c:ser>
          <c:idx val="1"/>
          <c:order val="0"/>
          <c:tx>
            <c:strRef>
              <c:f>Diagramunderlag!$A$13</c:f>
              <c:strCache>
                <c:ptCount val="1"/>
                <c:pt idx="0">
                  <c:v>Åland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Diagramunderlag!$B$12:$AA$12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Diagramunderlag!$B$13:$AA$13</c:f>
              <c:numCache>
                <c:formatCode>0</c:formatCode>
                <c:ptCount val="26"/>
                <c:pt idx="0">
                  <c:v>526.14175678829849</c:v>
                </c:pt>
                <c:pt idx="1">
                  <c:v>542.32619490999377</c:v>
                </c:pt>
                <c:pt idx="2">
                  <c:v>552.13780375269153</c:v>
                </c:pt>
                <c:pt idx="3">
                  <c:v>558.25113303119167</c:v>
                </c:pt>
                <c:pt idx="4">
                  <c:v>576.68804797510154</c:v>
                </c:pt>
                <c:pt idx="5">
                  <c:v>585.60120618168105</c:v>
                </c:pt>
                <c:pt idx="6">
                  <c:v>592.84166479862506</c:v>
                </c:pt>
                <c:pt idx="7">
                  <c:v>603.79601084574529</c:v>
                </c:pt>
                <c:pt idx="8">
                  <c:v>618.71616395978344</c:v>
                </c:pt>
                <c:pt idx="9">
                  <c:v>643.2473776223776</c:v>
                </c:pt>
                <c:pt idx="10">
                  <c:v>662.4720559601933</c:v>
                </c:pt>
                <c:pt idx="11">
                  <c:v>686.9711143642661</c:v>
                </c:pt>
                <c:pt idx="12">
                  <c:v>707.35386990386644</c:v>
                </c:pt>
                <c:pt idx="13">
                  <c:v>732.08897621219558</c:v>
                </c:pt>
                <c:pt idx="14">
                  <c:v>752.28493685899662</c:v>
                </c:pt>
                <c:pt idx="15">
                  <c:v>768.25978696915195</c:v>
                </c:pt>
                <c:pt idx="16">
                  <c:v>783.94231100990226</c:v>
                </c:pt>
                <c:pt idx="17">
                  <c:v>798.65817758608887</c:v>
                </c:pt>
                <c:pt idx="18">
                  <c:v>808.94570856929704</c:v>
                </c:pt>
                <c:pt idx="19">
                  <c:v>816.71086642720468</c:v>
                </c:pt>
                <c:pt idx="20">
                  <c:v>828.77124882880469</c:v>
                </c:pt>
                <c:pt idx="21">
                  <c:v>840.38633874340337</c:v>
                </c:pt>
                <c:pt idx="22">
                  <c:v>844.7139467440021</c:v>
                </c:pt>
                <c:pt idx="23">
                  <c:v>852.59725287394178</c:v>
                </c:pt>
                <c:pt idx="24">
                  <c:v>857.53577158573728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B-49DA-90D7-505AE59A21B2}"/>
            </c:ext>
          </c:extLst>
        </c:ser>
        <c:ser>
          <c:idx val="2"/>
          <c:order val="1"/>
          <c:tx>
            <c:strRef>
              <c:f>Diagramunderlag!$A$14</c:f>
              <c:strCache>
                <c:ptCount val="1"/>
                <c:pt idx="0">
                  <c:v>Färöarna</c:v>
                </c:pt>
              </c:strCache>
            </c:strRef>
          </c:tx>
          <c:spPr>
            <a:ln w="2540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Diagramunderlag!$B$12:$AA$12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Diagramunderlag!$B$14:$AA$14</c:f>
              <c:numCache>
                <c:formatCode>0</c:formatCode>
                <c:ptCount val="26"/>
                <c:pt idx="0">
                  <c:v>312.70537900006616</c:v>
                </c:pt>
                <c:pt idx="1">
                  <c:v>318.98289653378419</c:v>
                </c:pt>
                <c:pt idx="2">
                  <c:v>334.64692725529875</c:v>
                </c:pt>
                <c:pt idx="3">
                  <c:v>345.11992949027342</c:v>
                </c:pt>
                <c:pt idx="4">
                  <c:v>354.81392257850143</c:v>
                </c:pt>
                <c:pt idx="5">
                  <c:v>362.5654721238846</c:v>
                </c:pt>
                <c:pt idx="6">
                  <c:v>376.95584415584415</c:v>
                </c:pt>
                <c:pt idx="7">
                  <c:v>398.00696113367036</c:v>
                </c:pt>
                <c:pt idx="8">
                  <c:v>420.89793214795799</c:v>
                </c:pt>
                <c:pt idx="9">
                  <c:v>419.57912492543147</c:v>
                </c:pt>
                <c:pt idx="10">
                  <c:v>411.88600651627007</c:v>
                </c:pt>
                <c:pt idx="11">
                  <c:v>412.73969492435032</c:v>
                </c:pt>
                <c:pt idx="12">
                  <c:v>417.9736121483694</c:v>
                </c:pt>
                <c:pt idx="13">
                  <c:v>425.22158878115766</c:v>
                </c:pt>
                <c:pt idx="14">
                  <c:v>434.40699437210554</c:v>
                </c:pt>
                <c:pt idx="15">
                  <c:v>442.78750231400539</c:v>
                </c:pt>
                <c:pt idx="16">
                  <c:v>453.8384804869608</c:v>
                </c:pt>
                <c:pt idx="17">
                  <c:v>468.62075888375824</c:v>
                </c:pt>
                <c:pt idx="18">
                  <c:v>481.86230807330361</c:v>
                </c:pt>
                <c:pt idx="19">
                  <c:v>494.01326053042123</c:v>
                </c:pt>
                <c:pt idx="20">
                  <c:v>507.15232042395496</c:v>
                </c:pt>
                <c:pt idx="21">
                  <c:v>512.77489685453645</c:v>
                </c:pt>
                <c:pt idx="22">
                  <c:v>522.91880781089412</c:v>
                </c:pt>
                <c:pt idx="23">
                  <c:v>523.30743618202007</c:v>
                </c:pt>
                <c:pt idx="24">
                  <c:v>521.28949301983835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B-49DA-90D7-505AE59A21B2}"/>
            </c:ext>
          </c:extLst>
        </c:ser>
        <c:ser>
          <c:idx val="0"/>
          <c:order val="2"/>
          <c:tx>
            <c:strRef>
              <c:f>Diagramunderlag!$A$15</c:f>
              <c:strCache>
                <c:ptCount val="1"/>
                <c:pt idx="0">
                  <c:v>Grönland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Diagramunderlag!$B$12:$AA$12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Diagramunderlag!$B$15:$AA$15</c:f>
              <c:numCache>
                <c:formatCode>0</c:formatCode>
                <c:ptCount val="26"/>
                <c:pt idx="0">
                  <c:v>36.439122610074662</c:v>
                </c:pt>
                <c:pt idx="1">
                  <c:v>47.135592617616723</c:v>
                </c:pt>
                <c:pt idx="2">
                  <c:v>48.308323895809743</c:v>
                </c:pt>
                <c:pt idx="3">
                  <c:v>56.444640494044997</c:v>
                </c:pt>
                <c:pt idx="4">
                  <c:v>54.219093708754947</c:v>
                </c:pt>
                <c:pt idx="5">
                  <c:v>56.381540837999616</c:v>
                </c:pt>
                <c:pt idx="6">
                  <c:v>60.229529517214715</c:v>
                </c:pt>
                <c:pt idx="7">
                  <c:v>59.458028069556008</c:v>
                </c:pt>
                <c:pt idx="8">
                  <c:v>64.543554500690789</c:v>
                </c:pt>
                <c:pt idx="9">
                  <c:v>59.598170590642965</c:v>
                </c:pt>
                <c:pt idx="10">
                  <c:v>71.706936866718621</c:v>
                </c:pt>
                <c:pt idx="11">
                  <c:v>67.06703170537844</c:v>
                </c:pt>
                <c:pt idx="12">
                  <c:v>73.692928509753486</c:v>
                </c:pt>
                <c:pt idx="13">
                  <c:v>73.372361185027486</c:v>
                </c:pt>
                <c:pt idx="14">
                  <c:v>73.593688923634545</c:v>
                </c:pt>
                <c:pt idx="15">
                  <c:v>75.237125555972355</c:v>
                </c:pt>
                <c:pt idx="16">
                  <c:v>78.339033430622962</c:v>
                </c:pt>
                <c:pt idx="17">
                  <c:v>84.443250984604362</c:v>
                </c:pt>
                <c:pt idx="18">
                  <c:v>86.117722855557744</c:v>
                </c:pt>
                <c:pt idx="19">
                  <c:v>93.65623660522931</c:v>
                </c:pt>
                <c:pt idx="20">
                  <c:v>100.0338795670548</c:v>
                </c:pt>
                <c:pt idx="21">
                  <c:v>107.17640594813987</c:v>
                </c:pt>
                <c:pt idx="22">
                  <c:v>113.78664120787808</c:v>
                </c:pt>
                <c:pt idx="23">
                  <c:v>118.77969934109417</c:v>
                </c:pt>
                <c:pt idx="24">
                  <c:v>122.54184377149508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B-49DA-90D7-505AE59A2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48595712"/>
        <c:scaling>
          <c:orientation val="minMax"/>
          <c:max val="10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Fordon</a:t>
                </a:r>
                <a:r>
                  <a:rPr lang="en-US" baseline="0"/>
                  <a:t> per </a:t>
                </a:r>
              </a:p>
              <a:p>
                <a:pPr algn="l">
                  <a:defRPr/>
                </a:pPr>
                <a:r>
                  <a:rPr lang="en-US" baseline="0"/>
                  <a:t>1 000 invånare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4363876288896638E-3"/>
              <c:y val="0.1446748219123794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midCat"/>
        <c:majorUnit val="2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6528748581249617"/>
          <c:y val="0.30194381875284043"/>
          <c:w val="0.220053156890365"/>
          <c:h val="0.63364812071037369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Arbetslöshetstal 2010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 sz="1000" b="1"/>
              <a:t>2023, procent</a:t>
            </a:r>
          </a:p>
        </c:rich>
      </c:tx>
      <c:layout>
        <c:manualLayout>
          <c:xMode val="edge"/>
          <c:yMode val="edge"/>
          <c:x val="1.09225778937982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8.0260012147684828E-2"/>
          <c:y val="0.23352639262556699"/>
          <c:w val="0.69900219548582831"/>
          <c:h val="0.58422198783427415"/>
        </c:manualLayout>
      </c:layout>
      <c:lineChart>
        <c:grouping val="standard"/>
        <c:varyColors val="0"/>
        <c:ser>
          <c:idx val="1"/>
          <c:order val="0"/>
          <c:tx>
            <c:strRef>
              <c:f>Diagramunderlag!$A$34</c:f>
              <c:strCache>
                <c:ptCount val="1"/>
                <c:pt idx="0">
                  <c:v>Åland</c:v>
                </c:pt>
              </c:strCache>
            </c:strRef>
          </c:tx>
          <c:spPr>
            <a:ln w="444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Diagramunderlag!$B$33:$O$33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Diagramunderlag!$B$34:$O$34</c:f>
              <c:numCache>
                <c:formatCode>General</c:formatCode>
                <c:ptCount val="14"/>
                <c:pt idx="0">
                  <c:v>3.2</c:v>
                </c:pt>
                <c:pt idx="1">
                  <c:v>3</c:v>
                </c:pt>
                <c:pt idx="2">
                  <c:v>3.9</c:v>
                </c:pt>
                <c:pt idx="3">
                  <c:v>4.0999999999999996</c:v>
                </c:pt>
                <c:pt idx="4">
                  <c:v>4.4000000000000004</c:v>
                </c:pt>
                <c:pt idx="5">
                  <c:v>4.2</c:v>
                </c:pt>
                <c:pt idx="6">
                  <c:v>3.7</c:v>
                </c:pt>
                <c:pt idx="7">
                  <c:v>3.8</c:v>
                </c:pt>
                <c:pt idx="8">
                  <c:v>3.7</c:v>
                </c:pt>
                <c:pt idx="9">
                  <c:v>3.9</c:v>
                </c:pt>
                <c:pt idx="10">
                  <c:v>9.6</c:v>
                </c:pt>
                <c:pt idx="11">
                  <c:v>5.5</c:v>
                </c:pt>
                <c:pt idx="12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F6-4A9E-8093-2E53B6EAB8DB}"/>
            </c:ext>
          </c:extLst>
        </c:ser>
        <c:ser>
          <c:idx val="0"/>
          <c:order val="1"/>
          <c:tx>
            <c:strRef>
              <c:f>Diagramunderlag!$A$36</c:f>
              <c:strCache>
                <c:ptCount val="1"/>
                <c:pt idx="0">
                  <c:v>Grönland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Diagramunderlag!$B$33:$O$33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Diagramunderlag!$B$36:$O$36</c:f>
              <c:numCache>
                <c:formatCode>General</c:formatCode>
                <c:ptCount val="14"/>
                <c:pt idx="0">
                  <c:v>7.8</c:v>
                </c:pt>
                <c:pt idx="1">
                  <c:v>9.4</c:v>
                </c:pt>
                <c:pt idx="2">
                  <c:v>9.8000000000000007</c:v>
                </c:pt>
                <c:pt idx="3">
                  <c:v>10.1</c:v>
                </c:pt>
                <c:pt idx="4">
                  <c:v>10.3</c:v>
                </c:pt>
                <c:pt idx="5">
                  <c:v>9.1</c:v>
                </c:pt>
                <c:pt idx="6">
                  <c:v>6.4</c:v>
                </c:pt>
                <c:pt idx="7">
                  <c:v>5.9</c:v>
                </c:pt>
                <c:pt idx="8">
                  <c:v>5</c:v>
                </c:pt>
                <c:pt idx="9">
                  <c:v>4.3</c:v>
                </c:pt>
                <c:pt idx="10">
                  <c:v>4.5</c:v>
                </c:pt>
                <c:pt idx="11">
                  <c:v>3.7</c:v>
                </c:pt>
                <c:pt idx="12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F6-4A9E-8093-2E53B6EAB8DB}"/>
            </c:ext>
          </c:extLst>
        </c:ser>
        <c:ser>
          <c:idx val="2"/>
          <c:order val="2"/>
          <c:tx>
            <c:strRef>
              <c:f>Diagramunderlag!$A$35</c:f>
              <c:strCache>
                <c:ptCount val="1"/>
                <c:pt idx="0">
                  <c:v>Färöarna</c:v>
                </c:pt>
              </c:strCache>
            </c:strRef>
          </c:tx>
          <c:spPr>
            <a:ln w="2540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Diagramunderlag!$B$33:$O$33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Diagramunderlag!$B$35:$O$35</c:f>
              <c:numCache>
                <c:formatCode>General</c:formatCode>
                <c:ptCount val="14"/>
                <c:pt idx="0">
                  <c:v>6.7</c:v>
                </c:pt>
                <c:pt idx="1">
                  <c:v>5.4</c:v>
                </c:pt>
                <c:pt idx="2">
                  <c:v>3</c:v>
                </c:pt>
                <c:pt idx="3">
                  <c:v>3.9</c:v>
                </c:pt>
                <c:pt idx="4">
                  <c:v>3.1</c:v>
                </c:pt>
                <c:pt idx="5">
                  <c:v>3.4</c:v>
                </c:pt>
                <c:pt idx="6">
                  <c:v>3.6</c:v>
                </c:pt>
                <c:pt idx="7">
                  <c:v>2.6</c:v>
                </c:pt>
                <c:pt idx="8">
                  <c:v>1.9</c:v>
                </c:pt>
                <c:pt idx="9">
                  <c:v>1.4</c:v>
                </c:pt>
                <c:pt idx="10">
                  <c:v>1.8</c:v>
                </c:pt>
                <c:pt idx="11">
                  <c:v>2.2000000000000002</c:v>
                </c:pt>
                <c:pt idx="12">
                  <c:v>2.1</c:v>
                </c:pt>
                <c:pt idx="13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6-4A9E-8093-2E53B6EAB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595712"/>
        <c:scaling>
          <c:orientation val="minMax"/>
          <c:max val="12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1.0730742114415109E-2"/>
              <c:y val="0.1266567953733869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midCat"/>
        <c:majorUnit val="2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0662666258"/>
          <c:y val="0.4761180752964343"/>
          <c:w val="0.220053156890365"/>
          <c:h val="0.345359696086494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Inflation 2000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 sz="1000" b="1"/>
              <a:t>2023, procent</a:t>
            </a:r>
          </a:p>
        </c:rich>
      </c:tx>
      <c:layout>
        <c:manualLayout>
          <c:xMode val="edge"/>
          <c:yMode val="edge"/>
          <c:x val="0"/>
          <c:y val="1.8018026538992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8.0260012147684828E-2"/>
          <c:y val="0.23352639262556699"/>
          <c:w val="0.69900219548582831"/>
          <c:h val="0.63227004907429429"/>
        </c:manualLayout>
      </c:layout>
      <c:lineChart>
        <c:grouping val="standard"/>
        <c:varyColors val="0"/>
        <c:ser>
          <c:idx val="0"/>
          <c:order val="0"/>
          <c:tx>
            <c:strRef>
              <c:f>Diagramunderlag!$A$48</c:f>
              <c:strCache>
                <c:ptCount val="1"/>
                <c:pt idx="0">
                  <c:v>Åland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Diagramunderlag!$B$47:$Y$47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Diagramunderlag!$B$48:$Y$48</c:f>
              <c:numCache>
                <c:formatCode>General</c:formatCode>
                <c:ptCount val="24"/>
                <c:pt idx="0">
                  <c:v>2.9</c:v>
                </c:pt>
                <c:pt idx="1">
                  <c:v>2.2999999999999998</c:v>
                </c:pt>
                <c:pt idx="2">
                  <c:v>2.1</c:v>
                </c:pt>
                <c:pt idx="3">
                  <c:v>0.5</c:v>
                </c:pt>
                <c:pt idx="4">
                  <c:v>0.2</c:v>
                </c:pt>
                <c:pt idx="5">
                  <c:v>0.9</c:v>
                </c:pt>
                <c:pt idx="6">
                  <c:v>1.7</c:v>
                </c:pt>
                <c:pt idx="7">
                  <c:v>1.7</c:v>
                </c:pt>
                <c:pt idx="8">
                  <c:v>4.3</c:v>
                </c:pt>
                <c:pt idx="9">
                  <c:v>0.2</c:v>
                </c:pt>
                <c:pt idx="10">
                  <c:v>1.9</c:v>
                </c:pt>
                <c:pt idx="11">
                  <c:v>3.5</c:v>
                </c:pt>
                <c:pt idx="12">
                  <c:v>2.2999999999999998</c:v>
                </c:pt>
                <c:pt idx="13">
                  <c:v>1.2</c:v>
                </c:pt>
                <c:pt idx="14">
                  <c:v>1.1000000000000001</c:v>
                </c:pt>
                <c:pt idx="15">
                  <c:v>0.1</c:v>
                </c:pt>
                <c:pt idx="16">
                  <c:v>0.6</c:v>
                </c:pt>
                <c:pt idx="17">
                  <c:v>1.7</c:v>
                </c:pt>
                <c:pt idx="18">
                  <c:v>1.3</c:v>
                </c:pt>
                <c:pt idx="19">
                  <c:v>0.7</c:v>
                </c:pt>
                <c:pt idx="20">
                  <c:v>-0.4</c:v>
                </c:pt>
                <c:pt idx="21">
                  <c:v>1.7</c:v>
                </c:pt>
                <c:pt idx="22">
                  <c:v>6.6</c:v>
                </c:pt>
                <c:pt idx="23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B-4E03-9F6F-9F51ACF5BD0E}"/>
            </c:ext>
          </c:extLst>
        </c:ser>
        <c:ser>
          <c:idx val="1"/>
          <c:order val="1"/>
          <c:tx>
            <c:strRef>
              <c:f>Diagramunderlag!$A$49</c:f>
              <c:strCache>
                <c:ptCount val="1"/>
                <c:pt idx="0">
                  <c:v>Färöarna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Diagramunderlag!$B$47:$Y$47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Diagramunderlag!$B$49:$Y$49</c:f>
              <c:numCache>
                <c:formatCode>General</c:formatCode>
                <c:ptCount val="24"/>
                <c:pt idx="0">
                  <c:v>4.9000000000000004</c:v>
                </c:pt>
                <c:pt idx="1">
                  <c:v>2.7</c:v>
                </c:pt>
                <c:pt idx="2">
                  <c:v>0.5</c:v>
                </c:pt>
                <c:pt idx="3">
                  <c:v>1.2</c:v>
                </c:pt>
                <c:pt idx="4">
                  <c:v>0.6</c:v>
                </c:pt>
                <c:pt idx="5">
                  <c:v>2</c:v>
                </c:pt>
                <c:pt idx="6">
                  <c:v>1.5</c:v>
                </c:pt>
                <c:pt idx="7">
                  <c:v>3.6</c:v>
                </c:pt>
                <c:pt idx="8">
                  <c:v>6.3</c:v>
                </c:pt>
                <c:pt idx="9">
                  <c:v>-1.1000000000000001</c:v>
                </c:pt>
                <c:pt idx="10">
                  <c:v>0.4</c:v>
                </c:pt>
                <c:pt idx="11">
                  <c:v>2.2999999999999998</c:v>
                </c:pt>
                <c:pt idx="12">
                  <c:v>2.2000000000000002</c:v>
                </c:pt>
                <c:pt idx="13">
                  <c:v>-0.6</c:v>
                </c:pt>
                <c:pt idx="14">
                  <c:v>-1</c:v>
                </c:pt>
                <c:pt idx="15">
                  <c:v>-1.7</c:v>
                </c:pt>
                <c:pt idx="16">
                  <c:v>-0.3</c:v>
                </c:pt>
                <c:pt idx="17">
                  <c:v>1.1000000000000001</c:v>
                </c:pt>
                <c:pt idx="18">
                  <c:v>1.2</c:v>
                </c:pt>
                <c:pt idx="19">
                  <c:v>1.3</c:v>
                </c:pt>
                <c:pt idx="20">
                  <c:v>0.3</c:v>
                </c:pt>
                <c:pt idx="21">
                  <c:v>2.7</c:v>
                </c:pt>
                <c:pt idx="22">
                  <c:v>7.7</c:v>
                </c:pt>
                <c:pt idx="23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B-4E03-9F6F-9F51ACF5BD0E}"/>
            </c:ext>
          </c:extLst>
        </c:ser>
        <c:ser>
          <c:idx val="2"/>
          <c:order val="2"/>
          <c:tx>
            <c:strRef>
              <c:f>Diagramunderlag!$A$50</c:f>
              <c:strCache>
                <c:ptCount val="1"/>
                <c:pt idx="0">
                  <c:v>Grönland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Diagramunderlag!$B$47:$Y$47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Diagramunderlag!$B$50:$Y$50</c:f>
              <c:numCache>
                <c:formatCode>General</c:formatCode>
                <c:ptCount val="24"/>
                <c:pt idx="0">
                  <c:v>2.1</c:v>
                </c:pt>
                <c:pt idx="1">
                  <c:v>3.4</c:v>
                </c:pt>
                <c:pt idx="2">
                  <c:v>3.2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1.5</c:v>
                </c:pt>
                <c:pt idx="6">
                  <c:v>2.4</c:v>
                </c:pt>
                <c:pt idx="7">
                  <c:v>3.1</c:v>
                </c:pt>
                <c:pt idx="8">
                  <c:v>6.4</c:v>
                </c:pt>
                <c:pt idx="9">
                  <c:v>0.6</c:v>
                </c:pt>
                <c:pt idx="10">
                  <c:v>1.4</c:v>
                </c:pt>
                <c:pt idx="11">
                  <c:v>1.7</c:v>
                </c:pt>
                <c:pt idx="12">
                  <c:v>4.8</c:v>
                </c:pt>
                <c:pt idx="13">
                  <c:v>1.6</c:v>
                </c:pt>
                <c:pt idx="14">
                  <c:v>1.4</c:v>
                </c:pt>
                <c:pt idx="15">
                  <c:v>1.5</c:v>
                </c:pt>
                <c:pt idx="16">
                  <c:v>1.1000000000000001</c:v>
                </c:pt>
                <c:pt idx="17">
                  <c:v>0.8</c:v>
                </c:pt>
                <c:pt idx="18">
                  <c:v>0</c:v>
                </c:pt>
                <c:pt idx="19">
                  <c:v>1</c:v>
                </c:pt>
                <c:pt idx="20">
                  <c:v>2.1</c:v>
                </c:pt>
                <c:pt idx="21">
                  <c:v>0</c:v>
                </c:pt>
                <c:pt idx="22">
                  <c:v>1.2</c:v>
                </c:pt>
                <c:pt idx="23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B-4E03-9F6F-9F51ACF5B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48595712"/>
        <c:scaling>
          <c:orientation val="minMax"/>
          <c:max val="10"/>
          <c:min val="-2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1.0730742114415109E-2"/>
              <c:y val="0.1266567953733869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midCat"/>
        <c:majorUnit val="2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200694175523144"/>
          <c:y val="0.27776566390739621"/>
          <c:w val="0.22434997333184054"/>
          <c:h val="0.423437647217174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Konsumentprisindex 2005-2023, index 2015=100</a:t>
            </a:r>
          </a:p>
        </c:rich>
      </c:tx>
      <c:layout>
        <c:manualLayout>
          <c:xMode val="edge"/>
          <c:yMode val="edge"/>
          <c:x val="3.628223408272773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32049354636297"/>
          <c:y val="0.28157446339621356"/>
          <c:w val="0.64429453684438753"/>
          <c:h val="0.58422198783427415"/>
        </c:manualLayout>
      </c:layout>
      <c:lineChart>
        <c:grouping val="standard"/>
        <c:varyColors val="0"/>
        <c:ser>
          <c:idx val="0"/>
          <c:order val="0"/>
          <c:tx>
            <c:strRef>
              <c:f>Diagramunderlag!$A$63</c:f>
              <c:strCache>
                <c:ptCount val="1"/>
                <c:pt idx="0">
                  <c:v>Färöarna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Diagramunderlag!$B$61:$T$61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Diagramunderlag!$B$63:$T$63</c:f>
              <c:numCache>
                <c:formatCode>0.0</c:formatCode>
                <c:ptCount val="19"/>
                <c:pt idx="0">
                  <c:v>89.2</c:v>
                </c:pt>
                <c:pt idx="1">
                  <c:v>90.5</c:v>
                </c:pt>
                <c:pt idx="2">
                  <c:v>93.8</c:v>
                </c:pt>
                <c:pt idx="3">
                  <c:v>99.7</c:v>
                </c:pt>
                <c:pt idx="4">
                  <c:v>98.6</c:v>
                </c:pt>
                <c:pt idx="5">
                  <c:v>99</c:v>
                </c:pt>
                <c:pt idx="6">
                  <c:v>101.2</c:v>
                </c:pt>
                <c:pt idx="7">
                  <c:v>103.4</c:v>
                </c:pt>
                <c:pt idx="8">
                  <c:v>102.8</c:v>
                </c:pt>
                <c:pt idx="9">
                  <c:v>101.7</c:v>
                </c:pt>
                <c:pt idx="10">
                  <c:v>100</c:v>
                </c:pt>
                <c:pt idx="11">
                  <c:v>99.7</c:v>
                </c:pt>
                <c:pt idx="12">
                  <c:v>100.8</c:v>
                </c:pt>
                <c:pt idx="13">
                  <c:v>102</c:v>
                </c:pt>
                <c:pt idx="14">
                  <c:v>103.4</c:v>
                </c:pt>
                <c:pt idx="15">
                  <c:v>103.7</c:v>
                </c:pt>
                <c:pt idx="16">
                  <c:v>106.4</c:v>
                </c:pt>
                <c:pt idx="17">
                  <c:v>114.6</c:v>
                </c:pt>
                <c:pt idx="18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D-41B5-BC41-17DFA2DF7803}"/>
            </c:ext>
          </c:extLst>
        </c:ser>
        <c:ser>
          <c:idx val="2"/>
          <c:order val="1"/>
          <c:tx>
            <c:strRef>
              <c:f>Diagramunderlag!$A$62</c:f>
              <c:strCache>
                <c:ptCount val="1"/>
                <c:pt idx="0">
                  <c:v>Åland</c:v>
                </c:pt>
              </c:strCache>
            </c:strRef>
          </c:tx>
          <c:spPr>
            <a:ln w="412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Diagramunderlag!$B$61:$T$61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Diagramunderlag!$B$62:$T$62</c:f>
              <c:numCache>
                <c:formatCode>0.0</c:formatCode>
                <c:ptCount val="19"/>
                <c:pt idx="0">
                  <c:v>83.6</c:v>
                </c:pt>
                <c:pt idx="1">
                  <c:v>85.1</c:v>
                </c:pt>
                <c:pt idx="2">
                  <c:v>86.6</c:v>
                </c:pt>
                <c:pt idx="3">
                  <c:v>90.2</c:v>
                </c:pt>
                <c:pt idx="4">
                  <c:v>90.5</c:v>
                </c:pt>
                <c:pt idx="5">
                  <c:v>92.1</c:v>
                </c:pt>
                <c:pt idx="6">
                  <c:v>95.5</c:v>
                </c:pt>
                <c:pt idx="7">
                  <c:v>97.7</c:v>
                </c:pt>
                <c:pt idx="8">
                  <c:v>98.8</c:v>
                </c:pt>
                <c:pt idx="9">
                  <c:v>99.9</c:v>
                </c:pt>
                <c:pt idx="10">
                  <c:v>100</c:v>
                </c:pt>
                <c:pt idx="11">
                  <c:v>100.6</c:v>
                </c:pt>
                <c:pt idx="12">
                  <c:v>102.3</c:v>
                </c:pt>
                <c:pt idx="13">
                  <c:v>103.6</c:v>
                </c:pt>
                <c:pt idx="14">
                  <c:v>104.4</c:v>
                </c:pt>
                <c:pt idx="15">
                  <c:v>103.9</c:v>
                </c:pt>
                <c:pt idx="16">
                  <c:v>105.7</c:v>
                </c:pt>
                <c:pt idx="17">
                  <c:v>112.7</c:v>
                </c:pt>
                <c:pt idx="18">
                  <c:v>121.5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D-41B5-BC41-17DFA2DF7803}"/>
            </c:ext>
          </c:extLst>
        </c:ser>
        <c:ser>
          <c:idx val="1"/>
          <c:order val="2"/>
          <c:tx>
            <c:strRef>
              <c:f>Diagramunderlag!$A$64</c:f>
              <c:strCache>
                <c:ptCount val="1"/>
                <c:pt idx="0">
                  <c:v>Grönland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Diagramunderlag!$B$61:$T$61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Diagramunderlag!$B$64:$T$64</c:f>
              <c:numCache>
                <c:formatCode>0.0</c:formatCode>
                <c:ptCount val="19"/>
                <c:pt idx="0">
                  <c:v>77.599999999999994</c:v>
                </c:pt>
                <c:pt idx="1">
                  <c:v>79.400000000000006</c:v>
                </c:pt>
                <c:pt idx="2">
                  <c:v>81.099999999999994</c:v>
                </c:pt>
                <c:pt idx="3">
                  <c:v>86.5</c:v>
                </c:pt>
                <c:pt idx="4">
                  <c:v>88.4</c:v>
                </c:pt>
                <c:pt idx="5">
                  <c:v>90.1</c:v>
                </c:pt>
                <c:pt idx="6">
                  <c:v>91.8</c:v>
                </c:pt>
                <c:pt idx="7">
                  <c:v>96</c:v>
                </c:pt>
                <c:pt idx="8">
                  <c:v>97.2</c:v>
                </c:pt>
                <c:pt idx="9">
                  <c:v>98.6</c:v>
                </c:pt>
                <c:pt idx="10">
                  <c:v>100</c:v>
                </c:pt>
                <c:pt idx="11">
                  <c:v>101.1</c:v>
                </c:pt>
                <c:pt idx="12">
                  <c:v>101.9</c:v>
                </c:pt>
                <c:pt idx="13">
                  <c:v>101.9</c:v>
                </c:pt>
                <c:pt idx="14">
                  <c:v>102.9</c:v>
                </c:pt>
                <c:pt idx="15">
                  <c:v>105</c:v>
                </c:pt>
                <c:pt idx="16">
                  <c:v>105.1</c:v>
                </c:pt>
                <c:pt idx="17">
                  <c:v>106.4</c:v>
                </c:pt>
                <c:pt idx="18">
                  <c:v>109.1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3D-41B5-BC41-17DFA2DF7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446080"/>
        <c:axId val="348595712"/>
      </c:lineChart>
      <c:catAx>
        <c:axId val="3484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5957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48595712"/>
        <c:scaling>
          <c:orientation val="minMax"/>
          <c:max val="130"/>
          <c:min val="7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Index 2005=100</a:t>
                </a:r>
              </a:p>
            </c:rich>
          </c:tx>
          <c:layout>
            <c:manualLayout>
              <c:xMode val="edge"/>
              <c:yMode val="edge"/>
              <c:x val="3.4363876288896643E-3"/>
              <c:y val="9.662691586082278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348446080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7565011627432578"/>
          <c:y val="0.25990175682852468"/>
          <c:w val="0.220053156890365"/>
          <c:h val="0.34934673591332999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171450</xdr:rowOff>
    </xdr:from>
    <xdr:to>
      <xdr:col>6</xdr:col>
      <xdr:colOff>342900</xdr:colOff>
      <xdr:row>51</xdr:row>
      <xdr:rowOff>152400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768635EC-37C9-457E-8871-DFC7A48D9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0</xdr:rowOff>
    </xdr:from>
    <xdr:to>
      <xdr:col>4</xdr:col>
      <xdr:colOff>76200</xdr:colOff>
      <xdr:row>28</xdr:row>
      <xdr:rowOff>133349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33AE6655-0F18-43C7-8AF0-CAD9B0C6A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40</xdr:row>
      <xdr:rowOff>85725</xdr:rowOff>
    </xdr:from>
    <xdr:to>
      <xdr:col>9</xdr:col>
      <xdr:colOff>180975</xdr:colOff>
      <xdr:row>51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6C041A3E-F984-431B-93FA-A3C4122E0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161925</xdr:rowOff>
    </xdr:from>
    <xdr:to>
      <xdr:col>5</xdr:col>
      <xdr:colOff>409575</xdr:colOff>
      <xdr:row>20</xdr:row>
      <xdr:rowOff>180974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888A92-3C86-4301-86BA-785A11431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20</xdr:row>
      <xdr:rowOff>1</xdr:rowOff>
    </xdr:from>
    <xdr:to>
      <xdr:col>6</xdr:col>
      <xdr:colOff>81720</xdr:colOff>
      <xdr:row>33</xdr:row>
      <xdr:rowOff>133350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99C4BF7E-712F-49EC-BB9A-4DBA073D0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6</xdr:col>
      <xdr:colOff>43620</xdr:colOff>
      <xdr:row>30</xdr:row>
      <xdr:rowOff>95249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5CAA287-F49A-4A1C-B238-5B4B78948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24</xdr:row>
      <xdr:rowOff>47625</xdr:rowOff>
    </xdr:from>
    <xdr:to>
      <xdr:col>5</xdr:col>
      <xdr:colOff>161925</xdr:colOff>
      <xdr:row>38</xdr:row>
      <xdr:rowOff>28574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79329A44-EB5F-4FAA-ACE3-B2BB03462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58</xdr:row>
      <xdr:rowOff>152400</xdr:rowOff>
    </xdr:from>
    <xdr:to>
      <xdr:col>8</xdr:col>
      <xdr:colOff>219075</xdr:colOff>
      <xdr:row>71</xdr:row>
      <xdr:rowOff>66675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F162B0C5-65A9-4C35-B10B-035B019D1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18</xdr:row>
      <xdr:rowOff>123825</xdr:rowOff>
    </xdr:from>
    <xdr:to>
      <xdr:col>6</xdr:col>
      <xdr:colOff>209550</xdr:colOff>
      <xdr:row>33</xdr:row>
      <xdr:rowOff>66675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27C65A33-C722-4CA6-AD0A-0943D9274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3</xdr:col>
      <xdr:colOff>190499</xdr:colOff>
      <xdr:row>62</xdr:row>
      <xdr:rowOff>104775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F571A2E4-565C-4286-B9F0-C48C74428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rdicstatistics.org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32D5A-F9F9-4A54-B815-26F63EDF3368}">
  <dimension ref="A1:D21"/>
  <sheetViews>
    <sheetView showGridLines="0" tabSelected="1" workbookViewId="0"/>
  </sheetViews>
  <sheetFormatPr defaultColWidth="9.140625" defaultRowHeight="17.25" customHeight="1" x14ac:dyDescent="0.2"/>
  <cols>
    <col min="1" max="2" width="9.140625" style="20"/>
    <col min="3" max="3" width="3.42578125" style="20" customWidth="1"/>
    <col min="4" max="11" width="9.140625" style="20"/>
    <col min="12" max="12" width="5.85546875" style="20" customWidth="1"/>
    <col min="13" max="16384" width="9.140625" style="20"/>
  </cols>
  <sheetData>
    <row r="1" spans="1:4" ht="17.25" customHeight="1" x14ac:dyDescent="0.2">
      <c r="A1" s="20" t="s">
        <v>116</v>
      </c>
    </row>
    <row r="2" spans="1:4" ht="17.25" customHeight="1" x14ac:dyDescent="0.25">
      <c r="A2" s="20" t="s">
        <v>117</v>
      </c>
      <c r="D2" s="85" t="s">
        <v>118</v>
      </c>
    </row>
    <row r="3" spans="1:4" ht="17.25" customHeight="1" x14ac:dyDescent="0.2">
      <c r="A3" s="20" t="s">
        <v>115</v>
      </c>
    </row>
    <row r="5" spans="1:4" ht="17.25" customHeight="1" x14ac:dyDescent="0.2">
      <c r="A5" s="28" t="s">
        <v>105</v>
      </c>
    </row>
    <row r="6" spans="1:4" ht="17.25" customHeight="1" x14ac:dyDescent="0.2">
      <c r="A6" s="44" t="s">
        <v>126</v>
      </c>
    </row>
    <row r="7" spans="1:4" ht="17.25" customHeight="1" x14ac:dyDescent="0.2">
      <c r="A7" s="44" t="s">
        <v>138</v>
      </c>
    </row>
    <row r="8" spans="1:4" ht="17.25" customHeight="1" x14ac:dyDescent="0.2">
      <c r="A8" s="44" t="s">
        <v>151</v>
      </c>
    </row>
    <row r="9" spans="1:4" ht="17.25" customHeight="1" x14ac:dyDescent="0.2">
      <c r="A9" s="44" t="s">
        <v>67</v>
      </c>
    </row>
    <row r="10" spans="1:4" ht="17.25" customHeight="1" x14ac:dyDescent="0.2">
      <c r="A10" s="44" t="s">
        <v>135</v>
      </c>
    </row>
    <row r="11" spans="1:4" ht="17.25" customHeight="1" x14ac:dyDescent="0.2">
      <c r="A11" s="44" t="s">
        <v>152</v>
      </c>
    </row>
    <row r="12" spans="1:4" ht="17.25" customHeight="1" x14ac:dyDescent="0.2">
      <c r="A12" s="44" t="s">
        <v>141</v>
      </c>
    </row>
    <row r="13" spans="1:4" ht="17.25" customHeight="1" x14ac:dyDescent="0.2">
      <c r="A13" s="44" t="s">
        <v>153</v>
      </c>
    </row>
    <row r="14" spans="1:4" ht="17.25" customHeight="1" x14ac:dyDescent="0.2">
      <c r="A14" s="44" t="s">
        <v>154</v>
      </c>
    </row>
    <row r="15" spans="1:4" ht="17.25" customHeight="1" x14ac:dyDescent="0.2">
      <c r="A15" s="44" t="s">
        <v>145</v>
      </c>
    </row>
    <row r="16" spans="1:4" ht="17.25" customHeight="1" x14ac:dyDescent="0.2">
      <c r="A16" s="44" t="s">
        <v>144</v>
      </c>
    </row>
    <row r="17" spans="1:1" ht="17.25" customHeight="1" x14ac:dyDescent="0.2">
      <c r="A17" s="44" t="s">
        <v>143</v>
      </c>
    </row>
    <row r="18" spans="1:1" ht="17.25" customHeight="1" x14ac:dyDescent="0.2">
      <c r="A18" s="44" t="s">
        <v>98</v>
      </c>
    </row>
    <row r="19" spans="1:1" ht="17.25" customHeight="1" x14ac:dyDescent="0.2">
      <c r="A19" s="44" t="s">
        <v>99</v>
      </c>
    </row>
    <row r="20" spans="1:1" ht="17.25" customHeight="1" x14ac:dyDescent="0.2">
      <c r="A20" s="44" t="s">
        <v>112</v>
      </c>
    </row>
    <row r="21" spans="1:1" ht="17.25" customHeight="1" x14ac:dyDescent="0.2">
      <c r="A21" s="44" t="s">
        <v>142</v>
      </c>
    </row>
  </sheetData>
  <hyperlinks>
    <hyperlink ref="A7" location="Åldersstruktur!A1" display="Befolkningens åldersstruktur 1.1.2010–2021" xr:uid="{23BEB12C-3F1B-426F-8235-CFB0CBFDFBE6}"/>
    <hyperlink ref="A9" location="Befolkningsprognos!A1" display="Befolkningsprognos efter kön 2020–2040" xr:uid="{90D63DAD-DD8F-4ED9-9324-B5F850936D9C}"/>
    <hyperlink ref="A10" location="'Inv per km²'!A1" display="Invånare per kvadratkilometer 1.1.1990–2020" xr:uid="{6D116E81-CEF3-4AB3-ABAE-9B19BF2C513E}"/>
    <hyperlink ref="A11" location="Livslängd!A1" display="Förväntad medellivslängd efter kön 2000–2019" xr:uid="{6E48C14C-884A-49B5-988C-A50E2BBCB7BC}"/>
    <hyperlink ref="A12" location="Turism!A1" display="Antal bäddar och hotellövernattningar 2000–2020" xr:uid="{4FA370F4-B363-44C2-A4EB-D3D97E1BA20D}"/>
    <hyperlink ref="A13" location="Motorfordon!A1" display="Motorfordon efter fordonstyp 1.1.2000–2021" xr:uid="{B1266948-7392-4AC8-B5CB-6DD8AA51A885}"/>
    <hyperlink ref="A14" location="Arbetsmarknad!A1" display="Befolkning, sysselsatta och arbetslösa i åldern 15-64 år efter kön 1.1.2008–2020" xr:uid="{4CEA036C-D1BE-48EC-B6F2-B0E6185E5B51}"/>
    <hyperlink ref="A15" location="'Ekonomiska nyckeltal'!A1" display="Ekonomiska nyckeltal 2000–2020" xr:uid="{A71A61AB-AB3F-4E63-98EE-09E6DBDD152C}"/>
    <hyperlink ref="A16" location="KPI!A1" display="Konsumentprisindex efter varugrupp 2005–2020, 2005=100" xr:uid="{12A6C0D6-9606-4653-B72D-5C83341C5C82}"/>
    <hyperlink ref="A17" location="Ginikoefficient!A1" display="Ginikoefficient 2000–2019" xr:uid="{3ABEC6A7-BC84-4501-BCAB-FD62DE73D17F}"/>
    <hyperlink ref="A18" location="Dödsorsaker!A1" display="Dödsfall per 100 000 invånare efter kön gällande några olika dödsorsaker 2003–2015" xr:uid="{154A6851-FEFC-4A4F-9E55-98EE27FBBDEA}"/>
    <hyperlink ref="A19" location="Cancer!A1" display="Nya fall av cancer per 1 000 000 invånare efter kön 2003–2016" xr:uid="{921FFE69-3E6A-44FC-9798-7986F8F87B5D}"/>
    <hyperlink ref="A20" location="Aborter!A1" display="Antal aborter totalt samt per 1 000 levande födda 2005–2016" xr:uid="{2A6EE46A-D547-4AC1-B622-58183FF787D2}"/>
    <hyperlink ref="A21" location="Barndagvård!A1" display="Andel barn i dagvård efter ålder 2005–2020, procent" xr:uid="{A1F9251F-5262-4FAF-891A-64509CE43B16}"/>
    <hyperlink ref="D2" r:id="rId1" xr:uid="{3E74BE81-F74D-49A5-B215-0054F9BF0E80}"/>
    <hyperlink ref="A8" location="'Bef. i huvudstad'!A1" display="Befolkning i huvudstäderna 1.1.2011–2021" xr:uid="{FB936F93-5A63-42B7-AAF7-91462C38FE18}"/>
    <hyperlink ref="A6" location="Befolkningsutveckling!A1" display="Befolkningsutveckling 2000–2021" xr:uid="{D5F85177-D01E-4D6B-94F2-6D2B3644ADBF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8A52-278C-4A7E-A5EC-6CA94F518224}">
  <dimension ref="A1:AK57"/>
  <sheetViews>
    <sheetView showGridLines="0" workbookViewId="0"/>
  </sheetViews>
  <sheetFormatPr defaultRowHeight="15" x14ac:dyDescent="0.25"/>
  <cols>
    <col min="1" max="1" width="3" customWidth="1"/>
    <col min="3" max="18" width="6.140625" customWidth="1"/>
    <col min="20" max="20" width="10.5703125" bestFit="1" customWidth="1"/>
  </cols>
  <sheetData>
    <row r="1" spans="1:37" ht="12" customHeight="1" x14ac:dyDescent="0.25">
      <c r="A1" s="1" t="s">
        <v>0</v>
      </c>
    </row>
    <row r="2" spans="1:37" ht="27" customHeight="1" thickBot="1" x14ac:dyDescent="0.3">
      <c r="A2" s="28" t="s">
        <v>146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37" ht="12" customHeight="1" x14ac:dyDescent="0.25">
      <c r="A3" s="22"/>
      <c r="B3" s="22"/>
      <c r="C3" s="27" t="s">
        <v>24</v>
      </c>
      <c r="D3" s="27" t="s">
        <v>25</v>
      </c>
      <c r="E3" s="27" t="s">
        <v>26</v>
      </c>
      <c r="F3" s="27" t="s">
        <v>27</v>
      </c>
      <c r="G3" s="27" t="s">
        <v>28</v>
      </c>
      <c r="H3" s="27" t="s">
        <v>29</v>
      </c>
      <c r="I3" s="27" t="s">
        <v>30</v>
      </c>
      <c r="J3" s="27" t="s">
        <v>31</v>
      </c>
      <c r="K3" s="27" t="s">
        <v>35</v>
      </c>
      <c r="L3" s="27" t="s">
        <v>36</v>
      </c>
      <c r="M3" s="27">
        <v>2018</v>
      </c>
      <c r="N3" s="27">
        <v>2019</v>
      </c>
      <c r="O3" s="27">
        <v>2020</v>
      </c>
      <c r="P3" s="27">
        <v>2021</v>
      </c>
      <c r="Q3" s="30">
        <v>2022</v>
      </c>
      <c r="R3" s="30">
        <v>2023</v>
      </c>
    </row>
    <row r="4" spans="1:37" ht="17.25" customHeight="1" x14ac:dyDescent="0.25">
      <c r="A4" s="39" t="s">
        <v>72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0"/>
      <c r="R4" s="20"/>
    </row>
    <row r="5" spans="1:37" ht="12" customHeight="1" x14ac:dyDescent="0.25">
      <c r="A5" s="20" t="s">
        <v>8</v>
      </c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</row>
    <row r="6" spans="1:37" ht="12" customHeight="1" x14ac:dyDescent="0.25">
      <c r="B6" s="20" t="s">
        <v>4</v>
      </c>
      <c r="C6" s="33">
        <v>18052</v>
      </c>
      <c r="D6" s="33">
        <v>18167</v>
      </c>
      <c r="E6" s="33">
        <v>18280</v>
      </c>
      <c r="F6" s="33">
        <v>18352</v>
      </c>
      <c r="G6" s="33">
        <v>18310</v>
      </c>
      <c r="H6" s="33">
        <v>18303</v>
      </c>
      <c r="I6" s="33">
        <v>18321</v>
      </c>
      <c r="J6" s="33">
        <v>18269</v>
      </c>
      <c r="K6" s="33">
        <v>18266</v>
      </c>
      <c r="L6" s="33">
        <v>18246</v>
      </c>
      <c r="M6" s="33">
        <v>18216</v>
      </c>
      <c r="N6" s="33">
        <v>18156</v>
      </c>
      <c r="O6" s="33">
        <v>18224</v>
      </c>
      <c r="P6" s="33">
        <f t="shared" ref="P6:Q6" si="0">SUM(P7:P8)</f>
        <v>18259</v>
      </c>
      <c r="Q6" s="33">
        <f t="shared" si="0"/>
        <v>18198</v>
      </c>
      <c r="R6" s="33" t="s">
        <v>32</v>
      </c>
    </row>
    <row r="7" spans="1:37" ht="12" customHeight="1" x14ac:dyDescent="0.25">
      <c r="A7" s="20"/>
      <c r="B7" s="20" t="s">
        <v>34</v>
      </c>
      <c r="C7" s="33">
        <v>8968</v>
      </c>
      <c r="D7" s="33">
        <v>9038</v>
      </c>
      <c r="E7" s="33">
        <v>9084</v>
      </c>
      <c r="F7" s="33">
        <v>9100</v>
      </c>
      <c r="G7" s="33">
        <v>9102</v>
      </c>
      <c r="H7" s="33">
        <v>9109</v>
      </c>
      <c r="I7" s="33">
        <v>9088</v>
      </c>
      <c r="J7" s="33">
        <v>9022</v>
      </c>
      <c r="K7" s="33">
        <v>9030</v>
      </c>
      <c r="L7" s="33">
        <v>8996</v>
      </c>
      <c r="M7" s="33">
        <v>9001</v>
      </c>
      <c r="N7" s="33">
        <v>8994</v>
      </c>
      <c r="O7" s="33">
        <v>9017</v>
      </c>
      <c r="P7" s="33">
        <v>9011</v>
      </c>
      <c r="Q7" s="33">
        <v>8976</v>
      </c>
      <c r="R7" s="33" t="s">
        <v>32</v>
      </c>
    </row>
    <row r="8" spans="1:37" ht="12" customHeight="1" x14ac:dyDescent="0.25">
      <c r="A8" s="20"/>
      <c r="B8" s="20" t="s">
        <v>33</v>
      </c>
      <c r="C8" s="33">
        <v>9084</v>
      </c>
      <c r="D8" s="33">
        <v>9129</v>
      </c>
      <c r="E8" s="33">
        <v>9196</v>
      </c>
      <c r="F8" s="33">
        <v>9252</v>
      </c>
      <c r="G8" s="33">
        <v>9208</v>
      </c>
      <c r="H8" s="33">
        <v>9194</v>
      </c>
      <c r="I8" s="33">
        <v>9233</v>
      </c>
      <c r="J8" s="33">
        <v>9247</v>
      </c>
      <c r="K8" s="33">
        <v>9236</v>
      </c>
      <c r="L8" s="33">
        <v>9250</v>
      </c>
      <c r="M8" s="33">
        <v>9215</v>
      </c>
      <c r="N8" s="33">
        <v>9162</v>
      </c>
      <c r="O8" s="33">
        <v>9207</v>
      </c>
      <c r="P8" s="33">
        <v>9248</v>
      </c>
      <c r="Q8" s="33">
        <v>9222</v>
      </c>
      <c r="R8" s="33" t="s">
        <v>32</v>
      </c>
    </row>
    <row r="9" spans="1:37" ht="17.25" customHeight="1" x14ac:dyDescent="0.25">
      <c r="A9" s="20" t="s">
        <v>131</v>
      </c>
    </row>
    <row r="10" spans="1:37" ht="12" customHeight="1" x14ac:dyDescent="0.25">
      <c r="B10" s="20" t="s">
        <v>4</v>
      </c>
      <c r="C10" s="33">
        <v>30682.9</v>
      </c>
      <c r="D10" s="33">
        <v>30502.9</v>
      </c>
      <c r="E10" s="33">
        <v>30606.7</v>
      </c>
      <c r="F10" s="33">
        <v>30541</v>
      </c>
      <c r="G10" s="33">
        <v>30203.9</v>
      </c>
      <c r="H10" s="33">
        <v>30088</v>
      </c>
      <c r="I10" s="33">
        <v>30249</v>
      </c>
      <c r="J10" s="33">
        <v>30410</v>
      </c>
      <c r="K10" s="33">
        <v>30581</v>
      </c>
      <c r="L10" s="33">
        <v>30935</v>
      </c>
      <c r="M10" s="33">
        <v>31471</v>
      </c>
      <c r="N10" s="33">
        <v>32077</v>
      </c>
      <c r="O10" s="33">
        <f>SUM(O11:O12)</f>
        <v>32573</v>
      </c>
      <c r="P10" s="33">
        <f t="shared" ref="P10:R10" si="1">SUM(P11:P12)</f>
        <v>32992</v>
      </c>
      <c r="Q10" s="33">
        <f t="shared" si="1"/>
        <v>33394</v>
      </c>
      <c r="R10" s="33">
        <f t="shared" si="1"/>
        <v>33533</v>
      </c>
    </row>
    <row r="11" spans="1:37" ht="12" customHeight="1" x14ac:dyDescent="0.25">
      <c r="A11" s="20"/>
      <c r="B11" s="20" t="s">
        <v>34</v>
      </c>
      <c r="C11" s="33">
        <v>14345.3</v>
      </c>
      <c r="D11" s="33">
        <v>14233</v>
      </c>
      <c r="E11" s="33">
        <v>14331</v>
      </c>
      <c r="F11" s="33">
        <v>14327</v>
      </c>
      <c r="G11" s="33">
        <v>14230</v>
      </c>
      <c r="H11" s="33">
        <v>14218</v>
      </c>
      <c r="I11" s="33">
        <v>14299</v>
      </c>
      <c r="J11" s="33">
        <v>14375</v>
      </c>
      <c r="K11" s="33">
        <v>14477</v>
      </c>
      <c r="L11" s="33">
        <v>14642</v>
      </c>
      <c r="M11" s="33">
        <v>14832</v>
      </c>
      <c r="N11" s="33">
        <v>15081</v>
      </c>
      <c r="O11" s="33">
        <v>15316</v>
      </c>
      <c r="P11" s="33">
        <v>15509</v>
      </c>
      <c r="Q11" s="33">
        <v>15662</v>
      </c>
      <c r="R11" s="33">
        <v>15704</v>
      </c>
    </row>
    <row r="12" spans="1:37" ht="12" customHeight="1" x14ac:dyDescent="0.25">
      <c r="A12" s="20"/>
      <c r="B12" s="20" t="s">
        <v>33</v>
      </c>
      <c r="C12" s="33">
        <v>16337.5</v>
      </c>
      <c r="D12" s="33">
        <v>16270</v>
      </c>
      <c r="E12" s="33">
        <v>16275.7</v>
      </c>
      <c r="F12" s="33">
        <v>16214</v>
      </c>
      <c r="G12" s="33">
        <v>15974</v>
      </c>
      <c r="H12" s="33">
        <v>15870</v>
      </c>
      <c r="I12" s="33">
        <v>15950</v>
      </c>
      <c r="J12" s="33">
        <v>16035</v>
      </c>
      <c r="K12" s="33">
        <v>16104</v>
      </c>
      <c r="L12" s="33">
        <v>16293</v>
      </c>
      <c r="M12" s="33">
        <v>16639</v>
      </c>
      <c r="N12" s="33">
        <v>16996</v>
      </c>
      <c r="O12" s="33">
        <v>17257</v>
      </c>
      <c r="P12" s="33">
        <v>17483</v>
      </c>
      <c r="Q12" s="33">
        <v>17732</v>
      </c>
      <c r="R12" s="33">
        <v>17829</v>
      </c>
    </row>
    <row r="13" spans="1:37" ht="17.25" customHeight="1" x14ac:dyDescent="0.25">
      <c r="A13" s="20" t="s">
        <v>132</v>
      </c>
    </row>
    <row r="14" spans="1:37" ht="12" customHeight="1" x14ac:dyDescent="0.25">
      <c r="B14" s="20" t="s">
        <v>4</v>
      </c>
      <c r="C14" s="33" t="s">
        <v>32</v>
      </c>
      <c r="D14" s="33" t="s">
        <v>32</v>
      </c>
      <c r="E14" s="33">
        <v>35984</v>
      </c>
      <c r="F14" s="33">
        <v>36318</v>
      </c>
      <c r="G14" s="33">
        <v>36432</v>
      </c>
      <c r="H14" s="33">
        <v>36510</v>
      </c>
      <c r="I14" s="33">
        <v>36303</v>
      </c>
      <c r="J14" s="33">
        <v>36244</v>
      </c>
      <c r="K14" s="33">
        <v>35876</v>
      </c>
      <c r="L14" s="33">
        <v>36437</v>
      </c>
      <c r="M14" s="33">
        <v>36409</v>
      </c>
      <c r="N14" s="33">
        <v>36435</v>
      </c>
      <c r="O14" s="33">
        <v>36634</v>
      </c>
      <c r="P14" s="33">
        <v>37153</v>
      </c>
      <c r="Q14" s="33">
        <v>37038</v>
      </c>
      <c r="R14" s="35" t="s">
        <v>32</v>
      </c>
    </row>
    <row r="15" spans="1:37" ht="12" customHeight="1" x14ac:dyDescent="0.25">
      <c r="A15" s="20"/>
      <c r="B15" s="20" t="s">
        <v>34</v>
      </c>
      <c r="C15" s="33" t="s">
        <v>32</v>
      </c>
      <c r="D15" s="33" t="s">
        <v>32</v>
      </c>
      <c r="E15" s="33">
        <v>16589</v>
      </c>
      <c r="F15" s="33">
        <v>16806</v>
      </c>
      <c r="G15" s="33">
        <v>16873</v>
      </c>
      <c r="H15" s="33">
        <v>16991</v>
      </c>
      <c r="I15" s="33">
        <v>16980</v>
      </c>
      <c r="J15" s="33">
        <v>16923</v>
      </c>
      <c r="K15" s="33">
        <v>16789</v>
      </c>
      <c r="L15" s="33">
        <v>17068</v>
      </c>
      <c r="M15" s="33">
        <v>17090</v>
      </c>
      <c r="N15" s="33">
        <v>17139</v>
      </c>
      <c r="O15" s="33">
        <v>17253</v>
      </c>
      <c r="P15" s="33">
        <v>17494</v>
      </c>
      <c r="Q15" s="33">
        <v>17420</v>
      </c>
      <c r="R15" s="35" t="s">
        <v>32</v>
      </c>
    </row>
    <row r="16" spans="1:37" ht="12" customHeight="1" x14ac:dyDescent="0.25">
      <c r="A16" s="20"/>
      <c r="B16" s="20" t="s">
        <v>33</v>
      </c>
      <c r="C16" s="33" t="s">
        <v>32</v>
      </c>
      <c r="D16" s="33" t="s">
        <v>32</v>
      </c>
      <c r="E16" s="33">
        <v>19395</v>
      </c>
      <c r="F16" s="33">
        <v>19512</v>
      </c>
      <c r="G16" s="33">
        <v>19559</v>
      </c>
      <c r="H16" s="33">
        <v>19519</v>
      </c>
      <c r="I16" s="33">
        <v>19323</v>
      </c>
      <c r="J16" s="33">
        <v>19321</v>
      </c>
      <c r="K16" s="33">
        <v>19087</v>
      </c>
      <c r="L16" s="33">
        <v>19368</v>
      </c>
      <c r="M16" s="33">
        <v>19319</v>
      </c>
      <c r="N16" s="33">
        <v>19296</v>
      </c>
      <c r="O16" s="33">
        <v>19380</v>
      </c>
      <c r="P16" s="33">
        <v>19659</v>
      </c>
      <c r="Q16" s="33">
        <v>19619</v>
      </c>
      <c r="R16" s="35" t="s">
        <v>32</v>
      </c>
    </row>
    <row r="17" spans="1:20" ht="17.25" customHeight="1" x14ac:dyDescent="0.25">
      <c r="A17" s="28" t="s">
        <v>73</v>
      </c>
      <c r="B17" s="20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20" ht="12" customHeight="1" x14ac:dyDescent="0.25">
      <c r="A18" s="20" t="s">
        <v>8</v>
      </c>
    </row>
    <row r="19" spans="1:20" ht="12" customHeight="1" x14ac:dyDescent="0.25">
      <c r="B19" s="20" t="s">
        <v>4</v>
      </c>
      <c r="C19" s="35">
        <v>13.79</v>
      </c>
      <c r="D19" s="35">
        <v>13.483000000000001</v>
      </c>
      <c r="E19" s="35">
        <v>13.439</v>
      </c>
      <c r="F19" s="35">
        <v>13.747</v>
      </c>
      <c r="G19" s="35">
        <v>13.644</v>
      </c>
      <c r="H19" s="35">
        <v>13.647</v>
      </c>
      <c r="I19" s="35">
        <v>14.199</v>
      </c>
      <c r="J19" s="35">
        <v>14.166</v>
      </c>
      <c r="K19" s="35">
        <v>14.295</v>
      </c>
      <c r="L19" s="35">
        <v>14.385</v>
      </c>
      <c r="M19" s="35">
        <v>14.47</v>
      </c>
      <c r="N19" s="35">
        <v>14.093</v>
      </c>
      <c r="O19" s="35">
        <v>13.194000000000001</v>
      </c>
      <c r="P19" s="35">
        <v>13.7</v>
      </c>
      <c r="Q19" s="35" t="s">
        <v>32</v>
      </c>
      <c r="R19" s="35" t="s">
        <v>32</v>
      </c>
    </row>
    <row r="20" spans="1:20" ht="12" customHeight="1" x14ac:dyDescent="0.25">
      <c r="A20" s="20"/>
      <c r="B20" s="20" t="s">
        <v>34</v>
      </c>
      <c r="C20" s="35">
        <v>6.9710000000000001</v>
      </c>
      <c r="D20" s="35">
        <v>6.8550000000000004</v>
      </c>
      <c r="E20" s="35">
        <v>6.85</v>
      </c>
      <c r="F20" s="35">
        <v>6.9729999999999999</v>
      </c>
      <c r="G20" s="35">
        <v>6.9509999999999996</v>
      </c>
      <c r="H20" s="35">
        <v>6.9660000000000002</v>
      </c>
      <c r="I20" s="35">
        <v>7.0759999999999996</v>
      </c>
      <c r="J20" s="35">
        <v>7.0750000000000002</v>
      </c>
      <c r="K20" s="35">
        <v>7.141</v>
      </c>
      <c r="L20" s="35">
        <v>7.15</v>
      </c>
      <c r="M20" s="35">
        <v>7.2279999999999998</v>
      </c>
      <c r="N20" s="35">
        <v>7.0289999999999999</v>
      </c>
      <c r="O20" s="35">
        <v>6.625</v>
      </c>
      <c r="P20" s="35">
        <v>6.8</v>
      </c>
      <c r="Q20" s="35" t="s">
        <v>32</v>
      </c>
      <c r="R20" s="35" t="s">
        <v>32</v>
      </c>
    </row>
    <row r="21" spans="1:20" ht="12" customHeight="1" x14ac:dyDescent="0.25">
      <c r="A21" s="20"/>
      <c r="B21" s="20" t="s">
        <v>33</v>
      </c>
      <c r="C21" s="35">
        <v>6.819</v>
      </c>
      <c r="D21" s="35">
        <v>6.6280000000000001</v>
      </c>
      <c r="E21" s="35">
        <v>6.5890000000000004</v>
      </c>
      <c r="F21" s="35">
        <v>6.774</v>
      </c>
      <c r="G21" s="35">
        <v>6.6929999999999996</v>
      </c>
      <c r="H21" s="35">
        <v>6.681</v>
      </c>
      <c r="I21" s="35">
        <v>7.1230000000000002</v>
      </c>
      <c r="J21" s="35">
        <v>7.0910000000000002</v>
      </c>
      <c r="K21" s="35">
        <v>7.1539999999999999</v>
      </c>
      <c r="L21" s="35">
        <v>7.2350000000000003</v>
      </c>
      <c r="M21" s="35">
        <v>7.242</v>
      </c>
      <c r="N21" s="35">
        <v>7.0640000000000001</v>
      </c>
      <c r="O21" s="35">
        <v>6.569</v>
      </c>
      <c r="P21" s="35">
        <v>6.9</v>
      </c>
      <c r="Q21" s="35" t="s">
        <v>32</v>
      </c>
      <c r="R21" s="35" t="s">
        <v>32</v>
      </c>
    </row>
    <row r="22" spans="1:20" ht="17.25" customHeight="1" x14ac:dyDescent="0.25">
      <c r="A22" s="20" t="s">
        <v>9</v>
      </c>
    </row>
    <row r="23" spans="1:20" ht="12" customHeight="1" x14ac:dyDescent="0.25">
      <c r="B23" s="20" t="s">
        <v>4</v>
      </c>
      <c r="C23" s="35">
        <v>27.347000000000001</v>
      </c>
      <c r="D23" s="35">
        <v>25.748900000000003</v>
      </c>
      <c r="E23" s="35">
        <v>24.693999999999999</v>
      </c>
      <c r="F23" s="35">
        <v>24.082000000000001</v>
      </c>
      <c r="G23" s="35">
        <v>26.179200000000002</v>
      </c>
      <c r="H23" s="35">
        <v>25.6523</v>
      </c>
      <c r="I23" s="35">
        <v>25.95</v>
      </c>
      <c r="J23" s="35">
        <v>26.327999999999999</v>
      </c>
      <c r="K23" s="35">
        <v>26.254000000000001</v>
      </c>
      <c r="L23" s="35">
        <v>26.805</v>
      </c>
      <c r="M23" s="35">
        <v>27.93</v>
      </c>
      <c r="N23" s="35">
        <v>28.664999999999999</v>
      </c>
      <c r="O23" s="35">
        <v>28.777000000000001</v>
      </c>
      <c r="P23" s="35">
        <v>28.779</v>
      </c>
      <c r="Q23" s="35">
        <v>29.628</v>
      </c>
      <c r="R23" s="35">
        <v>29.5</v>
      </c>
    </row>
    <row r="24" spans="1:20" ht="12" customHeight="1" x14ac:dyDescent="0.25">
      <c r="A24" s="20"/>
      <c r="B24" s="20" t="s">
        <v>34</v>
      </c>
      <c r="C24" s="35">
        <v>12.667299999999999</v>
      </c>
      <c r="D24" s="35">
        <v>11.883799999999999</v>
      </c>
      <c r="E24" s="35">
        <v>11.075299999999999</v>
      </c>
      <c r="F24" s="35">
        <v>11.135</v>
      </c>
      <c r="G24" s="35">
        <v>12.325299999999999</v>
      </c>
      <c r="H24" s="35">
        <v>11.659600000000001</v>
      </c>
      <c r="I24" s="35">
        <v>11.866</v>
      </c>
      <c r="J24" s="35">
        <v>12.180999999999999</v>
      </c>
      <c r="K24" s="35">
        <v>12.257999999999999</v>
      </c>
      <c r="L24" s="35">
        <v>12.606999999999999</v>
      </c>
      <c r="M24" s="35">
        <v>12.929</v>
      </c>
      <c r="N24" s="35">
        <v>13.371</v>
      </c>
      <c r="O24" s="35">
        <v>13.347</v>
      </c>
      <c r="P24" s="35">
        <v>13.544</v>
      </c>
      <c r="Q24" s="35">
        <v>13.82</v>
      </c>
      <c r="R24" s="35">
        <v>13.8</v>
      </c>
    </row>
    <row r="25" spans="1:20" ht="12" customHeight="1" x14ac:dyDescent="0.25">
      <c r="A25" s="20"/>
      <c r="B25" s="20" t="s">
        <v>33</v>
      </c>
      <c r="C25" s="35">
        <v>14.6797</v>
      </c>
      <c r="D25" s="35">
        <v>13.8651</v>
      </c>
      <c r="E25" s="35">
        <v>13.6187</v>
      </c>
      <c r="F25" s="35">
        <v>12.946999999999999</v>
      </c>
      <c r="G25" s="35">
        <v>13.853999999999999</v>
      </c>
      <c r="H25" s="35">
        <v>13.992700000000001</v>
      </c>
      <c r="I25" s="35">
        <v>14.083</v>
      </c>
      <c r="J25" s="35">
        <v>14.147</v>
      </c>
      <c r="K25" s="35">
        <v>13.996</v>
      </c>
      <c r="L25" s="35">
        <v>14.198</v>
      </c>
      <c r="M25" s="35">
        <v>15.000999999999999</v>
      </c>
      <c r="N25" s="35">
        <v>15.294</v>
      </c>
      <c r="O25" s="35">
        <v>15.43</v>
      </c>
      <c r="P25" s="35">
        <v>15.234999999999999</v>
      </c>
      <c r="Q25" s="35">
        <v>15.808</v>
      </c>
      <c r="R25" s="35">
        <v>15.7</v>
      </c>
    </row>
    <row r="26" spans="1:20" ht="17.25" customHeight="1" x14ac:dyDescent="0.25">
      <c r="A26" s="20" t="s">
        <v>10</v>
      </c>
    </row>
    <row r="27" spans="1:20" ht="12" customHeight="1" x14ac:dyDescent="0.25">
      <c r="B27" s="20" t="s">
        <v>4</v>
      </c>
      <c r="C27" s="33" t="s">
        <v>32</v>
      </c>
      <c r="D27" s="33" t="s">
        <v>32</v>
      </c>
      <c r="E27" s="35">
        <v>24.425999999999998</v>
      </c>
      <c r="F27" s="35">
        <v>24.302</v>
      </c>
      <c r="G27" s="35">
        <v>24.338999999999999</v>
      </c>
      <c r="H27" s="35">
        <v>24.295999999999999</v>
      </c>
      <c r="I27" s="35">
        <v>24.01</v>
      </c>
      <c r="J27" s="35">
        <v>24.405999999999999</v>
      </c>
      <c r="K27" s="35">
        <v>26.401</v>
      </c>
      <c r="L27" s="35">
        <v>26.856000000000002</v>
      </c>
      <c r="M27" s="35">
        <v>27.181000000000001</v>
      </c>
      <c r="N27" s="35">
        <v>27.411000000000001</v>
      </c>
      <c r="O27" s="35">
        <v>27.341000000000001</v>
      </c>
      <c r="P27" s="35">
        <v>27.873999999999999</v>
      </c>
      <c r="Q27" s="35">
        <v>27.876999999999999</v>
      </c>
      <c r="R27" s="35" t="s">
        <v>32</v>
      </c>
    </row>
    <row r="28" spans="1:20" ht="12" customHeight="1" x14ac:dyDescent="0.25">
      <c r="A28" s="20"/>
      <c r="B28" s="20" t="s">
        <v>34</v>
      </c>
      <c r="C28" s="33" t="s">
        <v>32</v>
      </c>
      <c r="D28" s="33" t="s">
        <v>32</v>
      </c>
      <c r="E28" s="35">
        <v>10.847</v>
      </c>
      <c r="F28" s="35">
        <v>10.858000000000001</v>
      </c>
      <c r="G28" s="35">
        <v>10.847</v>
      </c>
      <c r="H28" s="35">
        <v>10.961</v>
      </c>
      <c r="I28" s="35">
        <v>10.895</v>
      </c>
      <c r="J28" s="35">
        <v>10.973000000000001</v>
      </c>
      <c r="K28" s="35">
        <v>12.135</v>
      </c>
      <c r="L28" s="35">
        <v>12.420999999999999</v>
      </c>
      <c r="M28" s="35">
        <v>12.614000000000001</v>
      </c>
      <c r="N28" s="35">
        <v>12.824999999999999</v>
      </c>
      <c r="O28" s="35">
        <v>12.840999999999999</v>
      </c>
      <c r="P28" s="35">
        <v>13.092000000000001</v>
      </c>
      <c r="Q28" s="35">
        <v>13.147</v>
      </c>
      <c r="R28" s="35" t="s">
        <v>32</v>
      </c>
    </row>
    <row r="29" spans="1:20" ht="12" customHeight="1" x14ac:dyDescent="0.25">
      <c r="A29" s="20"/>
      <c r="B29" s="20" t="s">
        <v>33</v>
      </c>
      <c r="C29" s="33" t="s">
        <v>32</v>
      </c>
      <c r="D29" s="33" t="s">
        <v>32</v>
      </c>
      <c r="E29" s="35">
        <v>13.579000000000001</v>
      </c>
      <c r="F29" s="35">
        <v>13.444000000000001</v>
      </c>
      <c r="G29" s="35">
        <v>13.492000000000001</v>
      </c>
      <c r="H29" s="35">
        <v>13.335000000000001</v>
      </c>
      <c r="I29" s="35">
        <v>13.115</v>
      </c>
      <c r="J29" s="35">
        <v>13.433</v>
      </c>
      <c r="K29" s="35">
        <v>14.266</v>
      </c>
      <c r="L29" s="35">
        <v>14.435</v>
      </c>
      <c r="M29" s="35">
        <v>14.567</v>
      </c>
      <c r="N29" s="35">
        <v>14.586</v>
      </c>
      <c r="O29" s="35">
        <v>14.5</v>
      </c>
      <c r="P29" s="35">
        <v>14.782</v>
      </c>
      <c r="Q29" s="35">
        <v>14.73</v>
      </c>
      <c r="R29" s="35" t="s">
        <v>32</v>
      </c>
    </row>
    <row r="30" spans="1:20" ht="17.25" customHeight="1" x14ac:dyDescent="0.25">
      <c r="A30" s="40" t="s">
        <v>101</v>
      </c>
      <c r="B30" s="20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20" ht="12" customHeight="1" x14ac:dyDescent="0.25">
      <c r="A31" s="20" t="s">
        <v>8</v>
      </c>
    </row>
    <row r="32" spans="1:20" ht="12" customHeight="1" x14ac:dyDescent="0.25">
      <c r="B32" s="20" t="s">
        <v>4</v>
      </c>
      <c r="C32" s="37">
        <v>76.400000000000006</v>
      </c>
      <c r="D32" s="37">
        <v>74.2</v>
      </c>
      <c r="E32" s="37">
        <v>73.5</v>
      </c>
      <c r="F32" s="37">
        <v>74.900000000000006</v>
      </c>
      <c r="G32" s="37">
        <v>74.5</v>
      </c>
      <c r="H32" s="37">
        <v>74.599999999999994</v>
      </c>
      <c r="I32" s="37">
        <v>77.5</v>
      </c>
      <c r="J32" s="37">
        <v>77.5</v>
      </c>
      <c r="K32" s="37">
        <v>78.3</v>
      </c>
      <c r="L32" s="37">
        <v>78.8</v>
      </c>
      <c r="M32" s="37">
        <v>79.400000000000006</v>
      </c>
      <c r="N32" s="37">
        <v>77.599999999999994</v>
      </c>
      <c r="O32" s="37">
        <v>72.400000000000006</v>
      </c>
      <c r="P32" s="37">
        <v>75</v>
      </c>
      <c r="Q32" s="37" t="s">
        <v>32</v>
      </c>
      <c r="R32" s="37" t="s">
        <v>32</v>
      </c>
      <c r="T32" s="89"/>
    </row>
    <row r="33" spans="1:21" ht="12" customHeight="1" x14ac:dyDescent="0.25">
      <c r="A33" s="20"/>
      <c r="B33" s="20" t="s">
        <v>34</v>
      </c>
      <c r="C33" s="37">
        <v>77.7</v>
      </c>
      <c r="D33" s="37">
        <v>75.900000000000006</v>
      </c>
      <c r="E33" s="37">
        <v>75.400000000000006</v>
      </c>
      <c r="F33" s="37">
        <v>76.599999999999994</v>
      </c>
      <c r="G33" s="37">
        <v>76.400000000000006</v>
      </c>
      <c r="H33" s="37">
        <v>76.5</v>
      </c>
      <c r="I33" s="37">
        <v>77.900000000000006</v>
      </c>
      <c r="J33" s="37">
        <v>78.400000000000006</v>
      </c>
      <c r="K33" s="37">
        <v>79.099999999999994</v>
      </c>
      <c r="L33" s="37">
        <v>79.5</v>
      </c>
      <c r="M33" s="37">
        <v>80.3</v>
      </c>
      <c r="N33" s="37">
        <v>78.2</v>
      </c>
      <c r="O33" s="37">
        <v>73.5</v>
      </c>
      <c r="P33" s="37">
        <v>75</v>
      </c>
      <c r="Q33" s="37" t="s">
        <v>32</v>
      </c>
      <c r="R33" s="37" t="s">
        <v>32</v>
      </c>
      <c r="T33" s="89"/>
    </row>
    <row r="34" spans="1:21" ht="12" customHeight="1" x14ac:dyDescent="0.25">
      <c r="A34" s="20"/>
      <c r="B34" s="20" t="s">
        <v>33</v>
      </c>
      <c r="C34" s="37">
        <v>75.099999999999994</v>
      </c>
      <c r="D34" s="37">
        <v>72.599999999999994</v>
      </c>
      <c r="E34" s="37">
        <v>71.7</v>
      </c>
      <c r="F34" s="37">
        <v>73.2</v>
      </c>
      <c r="G34" s="37">
        <v>72.7</v>
      </c>
      <c r="H34" s="37">
        <v>72.7</v>
      </c>
      <c r="I34" s="37">
        <v>77.2</v>
      </c>
      <c r="J34" s="37">
        <v>76.7</v>
      </c>
      <c r="K34" s="37">
        <v>77.5</v>
      </c>
      <c r="L34" s="37">
        <v>78.2</v>
      </c>
      <c r="M34" s="37">
        <v>78.599999999999994</v>
      </c>
      <c r="N34" s="37">
        <v>77.099999999999994</v>
      </c>
      <c r="O34" s="37">
        <v>71.400000000000006</v>
      </c>
      <c r="P34" s="37">
        <v>75.099999999999994</v>
      </c>
      <c r="Q34" s="37" t="s">
        <v>32</v>
      </c>
      <c r="R34" s="37" t="s">
        <v>32</v>
      </c>
      <c r="T34" s="89"/>
    </row>
    <row r="35" spans="1:21" ht="17.25" customHeight="1" x14ac:dyDescent="0.25">
      <c r="A35" s="20" t="s">
        <v>9</v>
      </c>
      <c r="T35" s="89"/>
    </row>
    <row r="36" spans="1:21" ht="15" customHeight="1" x14ac:dyDescent="0.25">
      <c r="B36" s="20" t="s">
        <v>147</v>
      </c>
      <c r="C36" s="37">
        <v>89.1</v>
      </c>
      <c r="D36" s="37">
        <v>84.4</v>
      </c>
      <c r="E36" s="37">
        <v>80.7</v>
      </c>
      <c r="F36" s="37">
        <v>78.900000000000006</v>
      </c>
      <c r="G36" s="37">
        <v>86.7</v>
      </c>
      <c r="H36" s="37">
        <v>85.3</v>
      </c>
      <c r="I36" s="37">
        <v>85.8</v>
      </c>
      <c r="J36" s="37">
        <v>86.6</v>
      </c>
      <c r="K36" s="37">
        <v>85.9</v>
      </c>
      <c r="L36" s="37">
        <v>86.6</v>
      </c>
      <c r="M36" s="37">
        <v>88.7</v>
      </c>
      <c r="N36" s="37">
        <v>89.4</v>
      </c>
      <c r="O36" s="37">
        <v>88.3</v>
      </c>
      <c r="P36" s="37">
        <v>87.2</v>
      </c>
      <c r="Q36" s="37">
        <v>88.7</v>
      </c>
      <c r="R36" s="50">
        <f>R23/R10*100000</f>
        <v>87.973041481525655</v>
      </c>
      <c r="T36" s="89"/>
      <c r="U36" s="89"/>
    </row>
    <row r="37" spans="1:21" ht="12" customHeight="1" x14ac:dyDescent="0.25">
      <c r="A37" s="20"/>
      <c r="B37" s="20" t="s">
        <v>34</v>
      </c>
      <c r="C37" s="37">
        <v>88.3</v>
      </c>
      <c r="D37" s="37">
        <v>83.5</v>
      </c>
      <c r="E37" s="37">
        <v>77.3</v>
      </c>
      <c r="F37" s="37">
        <v>77.7</v>
      </c>
      <c r="G37" s="37">
        <v>86.6</v>
      </c>
      <c r="H37" s="37">
        <v>82</v>
      </c>
      <c r="I37" s="37">
        <v>83</v>
      </c>
      <c r="J37" s="37">
        <v>84.7</v>
      </c>
      <c r="K37" s="37">
        <v>84.7</v>
      </c>
      <c r="L37" s="37">
        <v>86.1</v>
      </c>
      <c r="M37" s="37">
        <v>87.2</v>
      </c>
      <c r="N37" s="37">
        <v>88.7</v>
      </c>
      <c r="O37" s="37">
        <v>87.1</v>
      </c>
      <c r="P37" s="37">
        <v>87.3</v>
      </c>
      <c r="Q37" s="37">
        <v>88.2</v>
      </c>
      <c r="R37" s="50">
        <f>R24/R11*100000</f>
        <v>87.875700458481916</v>
      </c>
      <c r="T37" s="89"/>
      <c r="U37" s="89"/>
    </row>
    <row r="38" spans="1:21" ht="12" customHeight="1" x14ac:dyDescent="0.25">
      <c r="A38" s="20"/>
      <c r="B38" s="20" t="s">
        <v>33</v>
      </c>
      <c r="C38" s="37">
        <v>89.9</v>
      </c>
      <c r="D38" s="37">
        <v>85.2</v>
      </c>
      <c r="E38" s="37">
        <v>83.7</v>
      </c>
      <c r="F38" s="37">
        <v>79.900000000000006</v>
      </c>
      <c r="G38" s="37">
        <v>86.7</v>
      </c>
      <c r="H38" s="37">
        <v>88.2</v>
      </c>
      <c r="I38" s="37">
        <v>88.3</v>
      </c>
      <c r="J38" s="37">
        <v>88.2</v>
      </c>
      <c r="K38" s="37">
        <v>86.9</v>
      </c>
      <c r="L38" s="37">
        <v>87.1</v>
      </c>
      <c r="M38" s="37">
        <v>90.2</v>
      </c>
      <c r="N38" s="37">
        <v>90</v>
      </c>
      <c r="O38" s="37">
        <v>89.4</v>
      </c>
      <c r="P38" s="37">
        <v>87.1</v>
      </c>
      <c r="Q38" s="37">
        <v>89.1</v>
      </c>
      <c r="R38" s="50">
        <f>R25/R12*100000</f>
        <v>88.058780638285924</v>
      </c>
      <c r="T38" s="89"/>
      <c r="U38" s="89"/>
    </row>
    <row r="39" spans="1:21" ht="17.25" customHeight="1" x14ac:dyDescent="0.25">
      <c r="A39" s="20" t="s">
        <v>148</v>
      </c>
      <c r="T39" s="89"/>
    </row>
    <row r="40" spans="1:21" ht="12" customHeight="1" x14ac:dyDescent="0.25">
      <c r="B40" s="20" t="s">
        <v>4</v>
      </c>
      <c r="C40" s="37" t="s">
        <v>32</v>
      </c>
      <c r="D40" s="37" t="s">
        <v>32</v>
      </c>
      <c r="E40" s="37">
        <v>67.900000000000006</v>
      </c>
      <c r="F40" s="37">
        <v>66.900000000000006</v>
      </c>
      <c r="G40" s="37">
        <v>66.8</v>
      </c>
      <c r="H40" s="37">
        <v>66.599999999999994</v>
      </c>
      <c r="I40" s="37">
        <v>66.099999999999994</v>
      </c>
      <c r="J40" s="37">
        <v>67.3</v>
      </c>
      <c r="K40" s="37">
        <v>73.599999999999994</v>
      </c>
      <c r="L40" s="37">
        <v>73.7</v>
      </c>
      <c r="M40" s="37">
        <v>74.7</v>
      </c>
      <c r="N40" s="37">
        <v>75.2</v>
      </c>
      <c r="O40" s="37">
        <v>74.599999999999994</v>
      </c>
      <c r="P40" s="37">
        <v>75.099999999999994</v>
      </c>
      <c r="Q40" s="37">
        <v>75.3</v>
      </c>
      <c r="R40" s="37" t="s">
        <v>32</v>
      </c>
      <c r="T40" s="89"/>
    </row>
    <row r="41" spans="1:21" ht="12" customHeight="1" x14ac:dyDescent="0.25">
      <c r="A41" s="20"/>
      <c r="B41" s="20" t="s">
        <v>34</v>
      </c>
      <c r="C41" s="37" t="s">
        <v>32</v>
      </c>
      <c r="D41" s="37" t="s">
        <v>32</v>
      </c>
      <c r="E41" s="37">
        <v>65.400000000000006</v>
      </c>
      <c r="F41" s="37">
        <v>64.599999999999994</v>
      </c>
      <c r="G41" s="37">
        <v>64.3</v>
      </c>
      <c r="H41" s="37">
        <v>64.5</v>
      </c>
      <c r="I41" s="37">
        <v>64.2</v>
      </c>
      <c r="J41" s="37">
        <v>64.8</v>
      </c>
      <c r="K41" s="37">
        <v>72.3</v>
      </c>
      <c r="L41" s="37">
        <v>72.8</v>
      </c>
      <c r="M41" s="37">
        <v>73.8</v>
      </c>
      <c r="N41" s="37">
        <v>74.8</v>
      </c>
      <c r="O41" s="37">
        <v>74.400000000000006</v>
      </c>
      <c r="P41" s="37">
        <v>74.900000000000006</v>
      </c>
      <c r="Q41" s="37">
        <v>75.5</v>
      </c>
      <c r="R41" s="37" t="s">
        <v>32</v>
      </c>
      <c r="T41" s="89"/>
    </row>
    <row r="42" spans="1:21" ht="12" customHeight="1" x14ac:dyDescent="0.25">
      <c r="B42" s="20" t="s">
        <v>33</v>
      </c>
      <c r="C42" s="37" t="s">
        <v>32</v>
      </c>
      <c r="D42" s="37" t="s">
        <v>32</v>
      </c>
      <c r="E42" s="37">
        <v>70</v>
      </c>
      <c r="F42" s="37">
        <v>68.900000000000006</v>
      </c>
      <c r="G42" s="37">
        <v>69</v>
      </c>
      <c r="H42" s="37">
        <v>68.3</v>
      </c>
      <c r="I42" s="37">
        <v>67.900000000000006</v>
      </c>
      <c r="J42" s="37">
        <v>69.5</v>
      </c>
      <c r="K42" s="37">
        <v>74.7</v>
      </c>
      <c r="L42" s="37">
        <v>74.5</v>
      </c>
      <c r="M42" s="37">
        <v>75.400000000000006</v>
      </c>
      <c r="N42" s="37">
        <v>75.599999999999994</v>
      </c>
      <c r="O42" s="37">
        <v>74.8</v>
      </c>
      <c r="P42" s="37">
        <v>75.3</v>
      </c>
      <c r="Q42" s="37">
        <v>75.099999999999994</v>
      </c>
      <c r="R42" s="37" t="s">
        <v>32</v>
      </c>
      <c r="T42" s="89"/>
    </row>
    <row r="43" spans="1:21" ht="17.25" customHeight="1" x14ac:dyDescent="0.25">
      <c r="A43" s="40" t="s">
        <v>75</v>
      </c>
      <c r="B43" s="20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</row>
    <row r="44" spans="1:21" ht="12" customHeight="1" x14ac:dyDescent="0.25">
      <c r="A44" s="20" t="s">
        <v>8</v>
      </c>
    </row>
    <row r="45" spans="1:21" ht="12" customHeight="1" x14ac:dyDescent="0.25">
      <c r="B45" s="20" t="s">
        <v>4</v>
      </c>
      <c r="C45" s="37">
        <v>2</v>
      </c>
      <c r="D45" s="37">
        <v>3.3</v>
      </c>
      <c r="E45" s="37">
        <v>3.2</v>
      </c>
      <c r="F45" s="37">
        <v>3</v>
      </c>
      <c r="G45" s="37">
        <v>3.9</v>
      </c>
      <c r="H45" s="37">
        <v>4.0999999999999996</v>
      </c>
      <c r="I45" s="37">
        <v>4.4000000000000004</v>
      </c>
      <c r="J45" s="37">
        <v>4.2</v>
      </c>
      <c r="K45" s="37">
        <v>3.7</v>
      </c>
      <c r="L45" s="37">
        <v>3.8</v>
      </c>
      <c r="M45" s="37">
        <v>3.7</v>
      </c>
      <c r="N45" s="37">
        <v>3.9</v>
      </c>
      <c r="O45" s="37">
        <v>9.6</v>
      </c>
      <c r="P45" s="37">
        <v>5.5</v>
      </c>
      <c r="Q45" s="37">
        <v>4.4000000000000004</v>
      </c>
      <c r="R45" s="37" t="s">
        <v>32</v>
      </c>
    </row>
    <row r="46" spans="1:21" ht="12" customHeight="1" x14ac:dyDescent="0.25">
      <c r="A46" s="20"/>
      <c r="B46" s="20" t="s">
        <v>34</v>
      </c>
      <c r="C46" s="37">
        <v>1.6</v>
      </c>
      <c r="D46" s="37">
        <v>3</v>
      </c>
      <c r="E46" s="37">
        <v>3.1</v>
      </c>
      <c r="F46" s="37">
        <v>2.8</v>
      </c>
      <c r="G46" s="37">
        <v>3.5</v>
      </c>
      <c r="H46" s="37">
        <v>3.7</v>
      </c>
      <c r="I46" s="37">
        <v>4.2</v>
      </c>
      <c r="J46" s="37">
        <v>3.7</v>
      </c>
      <c r="K46" s="37">
        <v>3.4</v>
      </c>
      <c r="L46" s="37">
        <v>3.4</v>
      </c>
      <c r="M46" s="37">
        <v>3.2</v>
      </c>
      <c r="N46" s="37">
        <v>3.4</v>
      </c>
      <c r="O46" s="37">
        <v>8.6</v>
      </c>
      <c r="P46" s="37">
        <v>5.0999999999999996</v>
      </c>
      <c r="Q46" s="37">
        <v>3.6</v>
      </c>
      <c r="R46" s="37" t="s">
        <v>32</v>
      </c>
    </row>
    <row r="47" spans="1:21" ht="12" customHeight="1" x14ac:dyDescent="0.25">
      <c r="A47" s="20"/>
      <c r="B47" s="20" t="s">
        <v>33</v>
      </c>
      <c r="C47" s="37">
        <v>2.5</v>
      </c>
      <c r="D47" s="37">
        <v>3.6</v>
      </c>
      <c r="E47" s="37">
        <v>3.3</v>
      </c>
      <c r="F47" s="37">
        <v>3.2</v>
      </c>
      <c r="G47" s="37">
        <v>4.3</v>
      </c>
      <c r="H47" s="37">
        <v>4.5</v>
      </c>
      <c r="I47" s="37">
        <v>4.5999999999999996</v>
      </c>
      <c r="J47" s="37">
        <v>4.7</v>
      </c>
      <c r="K47" s="37">
        <v>4.0999999999999996</v>
      </c>
      <c r="L47" s="37">
        <v>4.3</v>
      </c>
      <c r="M47" s="37">
        <v>4.0999999999999996</v>
      </c>
      <c r="N47" s="37">
        <v>4.5</v>
      </c>
      <c r="O47" s="37">
        <v>10.6</v>
      </c>
      <c r="P47" s="37">
        <v>5.9</v>
      </c>
      <c r="Q47" s="37">
        <v>5.2</v>
      </c>
      <c r="R47" s="37" t="s">
        <v>32</v>
      </c>
    </row>
    <row r="48" spans="1:21" ht="17.25" customHeight="1" x14ac:dyDescent="0.25">
      <c r="A48" s="20" t="s">
        <v>9</v>
      </c>
    </row>
    <row r="49" spans="1:18" ht="12" customHeight="1" x14ac:dyDescent="0.25">
      <c r="B49" s="20" t="s">
        <v>4</v>
      </c>
      <c r="C49" s="37">
        <v>2.4</v>
      </c>
      <c r="D49" s="37">
        <v>3.9</v>
      </c>
      <c r="E49" s="37">
        <v>6.7</v>
      </c>
      <c r="F49" s="37">
        <v>5.4</v>
      </c>
      <c r="G49" s="37">
        <v>3</v>
      </c>
      <c r="H49" s="37">
        <v>3.9</v>
      </c>
      <c r="I49" s="37">
        <v>3.1</v>
      </c>
      <c r="J49" s="37">
        <v>3.4</v>
      </c>
      <c r="K49" s="37">
        <v>3.6</v>
      </c>
      <c r="L49" s="37">
        <v>2.6</v>
      </c>
      <c r="M49" s="37">
        <v>1.9</v>
      </c>
      <c r="N49" s="37">
        <v>1.4</v>
      </c>
      <c r="O49" s="37">
        <v>1.8</v>
      </c>
      <c r="P49" s="37">
        <v>2.2000000000000002</v>
      </c>
      <c r="Q49" s="37">
        <v>2.1</v>
      </c>
      <c r="R49" s="37">
        <v>1.4</v>
      </c>
    </row>
    <row r="50" spans="1:18" ht="12" customHeight="1" x14ac:dyDescent="0.25">
      <c r="A50" s="20"/>
      <c r="B50" s="20" t="s">
        <v>34</v>
      </c>
      <c r="C50" s="37">
        <v>1</v>
      </c>
      <c r="D50" s="37">
        <v>3.9</v>
      </c>
      <c r="E50" s="37">
        <v>8.3000000000000007</v>
      </c>
      <c r="F50" s="37">
        <v>5.9</v>
      </c>
      <c r="G50" s="37">
        <v>3.2</v>
      </c>
      <c r="H50" s="37">
        <v>4.9000000000000004</v>
      </c>
      <c r="I50" s="37">
        <v>4.0999999999999996</v>
      </c>
      <c r="J50" s="37">
        <v>3.7</v>
      </c>
      <c r="K50" s="37">
        <v>3.7</v>
      </c>
      <c r="L50" s="37">
        <v>3</v>
      </c>
      <c r="M50" s="37">
        <v>1.9</v>
      </c>
      <c r="N50" s="37">
        <v>1.6</v>
      </c>
      <c r="O50" s="37">
        <v>1.8</v>
      </c>
      <c r="P50" s="37">
        <v>1.6</v>
      </c>
      <c r="Q50" s="37">
        <v>1.6</v>
      </c>
      <c r="R50" s="37">
        <v>0.9</v>
      </c>
    </row>
    <row r="51" spans="1:18" ht="12" customHeight="1" x14ac:dyDescent="0.25">
      <c r="A51" s="20"/>
      <c r="B51" s="20" t="s">
        <v>33</v>
      </c>
      <c r="C51" s="37">
        <v>3.6</v>
      </c>
      <c r="D51" s="37">
        <v>4</v>
      </c>
      <c r="E51" s="37">
        <v>5.4</v>
      </c>
      <c r="F51" s="37">
        <v>5</v>
      </c>
      <c r="G51" s="37">
        <v>2.9</v>
      </c>
      <c r="H51" s="37">
        <v>3.1</v>
      </c>
      <c r="I51" s="37">
        <v>2.2000000000000002</v>
      </c>
      <c r="J51" s="37">
        <v>3.1</v>
      </c>
      <c r="K51" s="37">
        <v>3.5</v>
      </c>
      <c r="L51" s="37">
        <v>2.2999999999999998</v>
      </c>
      <c r="M51" s="37">
        <v>1.9</v>
      </c>
      <c r="N51" s="37">
        <v>1.2</v>
      </c>
      <c r="O51" s="37">
        <v>1.8</v>
      </c>
      <c r="P51" s="37">
        <v>2.7</v>
      </c>
      <c r="Q51" s="37">
        <v>2.5</v>
      </c>
      <c r="R51" s="37">
        <v>1.7</v>
      </c>
    </row>
    <row r="52" spans="1:18" ht="17.25" customHeight="1" x14ac:dyDescent="0.25">
      <c r="A52" s="20" t="s">
        <v>132</v>
      </c>
    </row>
    <row r="53" spans="1:18" ht="12" customHeight="1" x14ac:dyDescent="0.25">
      <c r="B53" s="20" t="s">
        <v>4</v>
      </c>
      <c r="C53" s="37" t="s">
        <v>32</v>
      </c>
      <c r="D53" s="37" t="s">
        <v>32</v>
      </c>
      <c r="E53" s="37">
        <v>7.8</v>
      </c>
      <c r="F53" s="37">
        <v>9.4</v>
      </c>
      <c r="G53" s="37">
        <v>9.8000000000000007</v>
      </c>
      <c r="H53" s="37">
        <v>10.1</v>
      </c>
      <c r="I53" s="37">
        <v>10.3</v>
      </c>
      <c r="J53" s="37">
        <v>9.1</v>
      </c>
      <c r="K53" s="37">
        <v>6.4</v>
      </c>
      <c r="L53" s="37">
        <v>5.9</v>
      </c>
      <c r="M53" s="37">
        <v>5</v>
      </c>
      <c r="N53" s="37">
        <v>4.3</v>
      </c>
      <c r="O53" s="37">
        <v>4.5</v>
      </c>
      <c r="P53" s="37">
        <v>3.7</v>
      </c>
      <c r="Q53" s="37">
        <v>3.2</v>
      </c>
      <c r="R53" s="37" t="s">
        <v>32</v>
      </c>
    </row>
    <row r="54" spans="1:18" ht="12" customHeight="1" x14ac:dyDescent="0.25">
      <c r="A54" s="20"/>
      <c r="B54" s="20" t="s">
        <v>34</v>
      </c>
      <c r="C54" s="37" t="s">
        <v>32</v>
      </c>
      <c r="D54" s="37" t="s">
        <v>32</v>
      </c>
      <c r="E54" s="37">
        <v>7.8</v>
      </c>
      <c r="F54" s="37">
        <v>9.6</v>
      </c>
      <c r="G54" s="37">
        <v>10.199999999999999</v>
      </c>
      <c r="H54" s="37">
        <v>10.1</v>
      </c>
      <c r="I54" s="37">
        <v>10.3</v>
      </c>
      <c r="J54" s="37">
        <v>9.3000000000000007</v>
      </c>
      <c r="K54" s="37">
        <v>6.1</v>
      </c>
      <c r="L54" s="37">
        <v>5.5</v>
      </c>
      <c r="M54" s="37">
        <v>4.8</v>
      </c>
      <c r="N54" s="37">
        <v>4</v>
      </c>
      <c r="O54" s="37">
        <v>4.2</v>
      </c>
      <c r="P54" s="37">
        <v>3.4</v>
      </c>
      <c r="Q54" s="37">
        <v>3</v>
      </c>
      <c r="R54" s="37" t="s">
        <v>32</v>
      </c>
    </row>
    <row r="55" spans="1:18" ht="12" customHeight="1" thickBot="1" x14ac:dyDescent="0.3">
      <c r="A55" s="23"/>
      <c r="B55" s="23" t="s">
        <v>33</v>
      </c>
      <c r="C55" s="38" t="s">
        <v>32</v>
      </c>
      <c r="D55" s="38" t="s">
        <v>32</v>
      </c>
      <c r="E55" s="38">
        <v>7.8</v>
      </c>
      <c r="F55" s="38">
        <v>9.1999999999999993</v>
      </c>
      <c r="G55" s="38">
        <v>9.6</v>
      </c>
      <c r="H55" s="38">
        <v>10.1</v>
      </c>
      <c r="I55" s="38">
        <v>10.3</v>
      </c>
      <c r="J55" s="38">
        <v>8.9</v>
      </c>
      <c r="K55" s="38">
        <v>6.6</v>
      </c>
      <c r="L55" s="38">
        <v>6.2</v>
      </c>
      <c r="M55" s="38">
        <v>5.2</v>
      </c>
      <c r="N55" s="38">
        <v>4.5999999999999996</v>
      </c>
      <c r="O55" s="38">
        <v>4.9000000000000004</v>
      </c>
      <c r="P55" s="38">
        <v>3.9</v>
      </c>
      <c r="Q55" s="38">
        <v>3.4</v>
      </c>
      <c r="R55" s="38" t="s">
        <v>32</v>
      </c>
    </row>
    <row r="56" spans="1:18" ht="12" customHeight="1" x14ac:dyDescent="0.25">
      <c r="A56" s="67" t="s">
        <v>106</v>
      </c>
    </row>
    <row r="57" spans="1:18" ht="12" customHeight="1" x14ac:dyDescent="0.25">
      <c r="A57" s="67" t="s">
        <v>136</v>
      </c>
    </row>
  </sheetData>
  <pageMargins left="0.31496062992125984" right="0.11811023622047245" top="0.74803149606299213" bottom="0.35433070866141736" header="0.31496062992125984" footer="0.31496062992125984"/>
  <pageSetup paperSize="9" orientation="portrait" r:id="rId1"/>
  <ignoredErrors>
    <ignoredError sqref="C3:L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B880-3662-4090-B83F-B728A9C4DEC8}">
  <dimension ref="A1:Z17"/>
  <sheetViews>
    <sheetView showGridLines="0" workbookViewId="0"/>
  </sheetViews>
  <sheetFormatPr defaultRowHeight="12" customHeight="1" x14ac:dyDescent="0.25"/>
  <cols>
    <col min="1" max="1" width="21.28515625" customWidth="1"/>
    <col min="2" max="25" width="6" customWidth="1"/>
  </cols>
  <sheetData>
    <row r="1" spans="1:26" ht="12" customHeight="1" x14ac:dyDescent="0.25">
      <c r="A1" s="1" t="s">
        <v>0</v>
      </c>
    </row>
    <row r="2" spans="1:26" ht="27" customHeight="1" thickBot="1" x14ac:dyDescent="0.3">
      <c r="A2" s="28" t="s">
        <v>145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6" ht="12" customHeight="1" x14ac:dyDescent="0.25">
      <c r="A3" s="29"/>
      <c r="B3" s="30" t="s">
        <v>16</v>
      </c>
      <c r="C3" s="30" t="s">
        <v>17</v>
      </c>
      <c r="D3" s="30" t="s">
        <v>18</v>
      </c>
      <c r="E3" s="30" t="s">
        <v>19</v>
      </c>
      <c r="F3" s="30" t="s">
        <v>20</v>
      </c>
      <c r="G3" s="30" t="s">
        <v>21</v>
      </c>
      <c r="H3" s="30" t="s">
        <v>22</v>
      </c>
      <c r="I3" s="30" t="s">
        <v>23</v>
      </c>
      <c r="J3" s="30" t="s">
        <v>24</v>
      </c>
      <c r="K3" s="30" t="s">
        <v>25</v>
      </c>
      <c r="L3" s="30" t="s">
        <v>26</v>
      </c>
      <c r="M3" s="30" t="s">
        <v>27</v>
      </c>
      <c r="N3" s="30" t="s">
        <v>28</v>
      </c>
      <c r="O3" s="30" t="s">
        <v>29</v>
      </c>
      <c r="P3" s="30" t="s">
        <v>30</v>
      </c>
      <c r="Q3" s="30" t="s">
        <v>31</v>
      </c>
      <c r="R3" s="30" t="s">
        <v>35</v>
      </c>
      <c r="S3" s="30">
        <v>2017</v>
      </c>
      <c r="T3" s="30">
        <v>2018</v>
      </c>
      <c r="U3" s="30">
        <v>2019</v>
      </c>
      <c r="V3" s="30">
        <v>2020</v>
      </c>
      <c r="W3" s="30">
        <v>2021</v>
      </c>
      <c r="X3" s="30">
        <v>2022</v>
      </c>
      <c r="Y3" s="30">
        <v>2023</v>
      </c>
    </row>
    <row r="4" spans="1:26" ht="17.25" customHeight="1" x14ac:dyDescent="0.25">
      <c r="A4" s="40" t="s">
        <v>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6" ht="12" customHeight="1" x14ac:dyDescent="0.25">
      <c r="A5" s="20" t="s">
        <v>74</v>
      </c>
      <c r="B5" s="33">
        <v>29200</v>
      </c>
      <c r="C5" s="33">
        <v>28600</v>
      </c>
      <c r="D5" s="33">
        <v>29400</v>
      </c>
      <c r="E5" s="33">
        <v>29800</v>
      </c>
      <c r="F5" s="33">
        <v>31600</v>
      </c>
      <c r="G5" s="33">
        <v>33200</v>
      </c>
      <c r="H5" s="33">
        <v>34500</v>
      </c>
      <c r="I5" s="33">
        <v>37100</v>
      </c>
      <c r="J5" s="33">
        <v>33300</v>
      </c>
      <c r="K5" s="33">
        <v>35000</v>
      </c>
      <c r="L5" s="33">
        <v>36300</v>
      </c>
      <c r="M5" s="33">
        <v>34900</v>
      </c>
      <c r="N5" s="33">
        <v>32900</v>
      </c>
      <c r="O5" s="33">
        <v>33800</v>
      </c>
      <c r="P5" s="33">
        <v>33600</v>
      </c>
      <c r="Q5" s="33">
        <v>35100</v>
      </c>
      <c r="R5" s="33">
        <v>34800</v>
      </c>
      <c r="S5" s="33">
        <v>35500</v>
      </c>
      <c r="T5" s="87">
        <v>33200</v>
      </c>
      <c r="U5" s="87">
        <v>34500</v>
      </c>
      <c r="V5" s="87">
        <v>29400</v>
      </c>
      <c r="W5" s="87">
        <v>34300</v>
      </c>
      <c r="X5" s="87" t="s">
        <v>32</v>
      </c>
      <c r="Y5" s="87" t="s">
        <v>32</v>
      </c>
      <c r="Z5" s="88"/>
    </row>
    <row r="6" spans="1:26" ht="12" customHeight="1" x14ac:dyDescent="0.25">
      <c r="A6" s="20" t="s">
        <v>75</v>
      </c>
      <c r="B6" s="35">
        <v>2.4</v>
      </c>
      <c r="C6" s="35">
        <v>2</v>
      </c>
      <c r="D6" s="35">
        <v>2</v>
      </c>
      <c r="E6" s="35">
        <v>1.9</v>
      </c>
      <c r="F6" s="35">
        <v>2.4</v>
      </c>
      <c r="G6" s="35">
        <v>2.6</v>
      </c>
      <c r="H6" s="35">
        <v>2.5</v>
      </c>
      <c r="I6" s="35">
        <v>2.4</v>
      </c>
      <c r="J6" s="35">
        <v>2.2999999999999998</v>
      </c>
      <c r="K6" s="35">
        <v>2</v>
      </c>
      <c r="L6" s="35">
        <v>3.3</v>
      </c>
      <c r="M6" s="35">
        <v>3.2</v>
      </c>
      <c r="N6" s="35">
        <v>3</v>
      </c>
      <c r="O6" s="35">
        <v>3.8</v>
      </c>
      <c r="P6" s="35">
        <v>4.0999999999999996</v>
      </c>
      <c r="Q6" s="35">
        <v>3.8</v>
      </c>
      <c r="R6" s="35">
        <v>3.7</v>
      </c>
      <c r="S6" s="35">
        <v>3.6</v>
      </c>
      <c r="T6" s="35">
        <v>3.5</v>
      </c>
      <c r="U6" s="37">
        <v>3.5</v>
      </c>
      <c r="V6" s="37">
        <v>9.5</v>
      </c>
      <c r="W6" s="37">
        <v>6.8</v>
      </c>
      <c r="X6" s="37">
        <v>4.5</v>
      </c>
      <c r="Y6" s="37">
        <v>4.2</v>
      </c>
    </row>
    <row r="7" spans="1:26" ht="12" customHeight="1" x14ac:dyDescent="0.25">
      <c r="A7" s="20" t="s">
        <v>76</v>
      </c>
      <c r="B7" s="35">
        <v>2.9</v>
      </c>
      <c r="C7" s="35">
        <v>2.2999999999999998</v>
      </c>
      <c r="D7" s="35">
        <v>2.1</v>
      </c>
      <c r="E7" s="35">
        <v>0.5</v>
      </c>
      <c r="F7" s="35">
        <v>0.2</v>
      </c>
      <c r="G7" s="35">
        <v>0.9</v>
      </c>
      <c r="H7" s="35">
        <v>1.7</v>
      </c>
      <c r="I7" s="35">
        <v>1.7</v>
      </c>
      <c r="J7" s="35">
        <v>4.3</v>
      </c>
      <c r="K7" s="35">
        <v>0.2</v>
      </c>
      <c r="L7" s="35">
        <v>1.9</v>
      </c>
      <c r="M7" s="35">
        <v>3.5</v>
      </c>
      <c r="N7" s="35">
        <v>2.2999999999999998</v>
      </c>
      <c r="O7" s="35">
        <v>1.2</v>
      </c>
      <c r="P7" s="35">
        <v>1.1000000000000001</v>
      </c>
      <c r="Q7" s="35">
        <v>0.1</v>
      </c>
      <c r="R7" s="35">
        <v>0.6</v>
      </c>
      <c r="S7" s="35">
        <v>1.7</v>
      </c>
      <c r="T7" s="35">
        <v>1.3</v>
      </c>
      <c r="U7" s="35">
        <v>0.7</v>
      </c>
      <c r="V7" s="35">
        <v>-0.4</v>
      </c>
      <c r="W7" s="35">
        <v>1.7</v>
      </c>
      <c r="X7" s="35">
        <v>6.6</v>
      </c>
      <c r="Y7" s="35">
        <v>7.8</v>
      </c>
    </row>
    <row r="8" spans="1:26" ht="17.25" customHeight="1" x14ac:dyDescent="0.25">
      <c r="A8" s="40" t="s">
        <v>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6" ht="12" customHeight="1" x14ac:dyDescent="0.25">
      <c r="A9" s="20" t="s">
        <v>74</v>
      </c>
      <c r="B9" s="33">
        <v>22972.400000000001</v>
      </c>
      <c r="C9" s="33">
        <v>23581.4</v>
      </c>
      <c r="D9" s="33">
        <v>24242</v>
      </c>
      <c r="E9" s="33">
        <v>24259.9</v>
      </c>
      <c r="F9" s="33">
        <v>26122.799999999999</v>
      </c>
      <c r="G9" s="33">
        <v>26783.5</v>
      </c>
      <c r="H9" s="33">
        <v>28025.8</v>
      </c>
      <c r="I9" s="33">
        <v>30365.1</v>
      </c>
      <c r="J9" s="33">
        <v>30959.4</v>
      </c>
      <c r="K9" s="33">
        <v>28172.1</v>
      </c>
      <c r="L9" s="33">
        <v>29160.3</v>
      </c>
      <c r="M9" s="33">
        <v>30364.9</v>
      </c>
      <c r="N9" s="33">
        <v>30584</v>
      </c>
      <c r="O9" s="33">
        <v>30223.1</v>
      </c>
      <c r="P9" s="33">
        <v>30294.7</v>
      </c>
      <c r="Q9" s="33">
        <v>31243.7</v>
      </c>
      <c r="R9" s="33" t="s">
        <v>32</v>
      </c>
      <c r="S9" s="33" t="s">
        <v>32</v>
      </c>
      <c r="T9" s="33" t="s">
        <v>32</v>
      </c>
      <c r="U9" s="33" t="s">
        <v>32</v>
      </c>
      <c r="V9" s="33" t="s">
        <v>32</v>
      </c>
      <c r="W9" s="33" t="s">
        <v>32</v>
      </c>
      <c r="X9" s="33" t="s">
        <v>32</v>
      </c>
      <c r="Y9" s="33" t="s">
        <v>32</v>
      </c>
    </row>
    <row r="10" spans="1:26" ht="12" customHeight="1" x14ac:dyDescent="0.25">
      <c r="A10" s="20" t="s">
        <v>75</v>
      </c>
      <c r="B10" s="35">
        <v>3</v>
      </c>
      <c r="C10" s="35">
        <v>2.2000000000000002</v>
      </c>
      <c r="D10" s="35">
        <v>1.7</v>
      </c>
      <c r="E10" s="35">
        <v>2.4</v>
      </c>
      <c r="F10" s="35">
        <v>3.5</v>
      </c>
      <c r="G10" s="35">
        <v>3.4</v>
      </c>
      <c r="H10" s="35">
        <v>1.9</v>
      </c>
      <c r="I10" s="35">
        <v>1.8</v>
      </c>
      <c r="J10" s="35">
        <v>2.4</v>
      </c>
      <c r="K10" s="35">
        <v>3.9</v>
      </c>
      <c r="L10" s="35">
        <v>6.7</v>
      </c>
      <c r="M10" s="35">
        <v>5.4</v>
      </c>
      <c r="N10" s="35">
        <v>3</v>
      </c>
      <c r="O10" s="35">
        <v>3.9</v>
      </c>
      <c r="P10" s="35">
        <v>3.1</v>
      </c>
      <c r="Q10" s="35">
        <v>3.6</v>
      </c>
      <c r="R10" s="35">
        <v>3.4</v>
      </c>
      <c r="S10" s="35">
        <v>2.6</v>
      </c>
      <c r="T10" s="35">
        <v>1.9</v>
      </c>
      <c r="U10" s="35">
        <v>1.4</v>
      </c>
      <c r="V10" s="35">
        <v>1.8</v>
      </c>
      <c r="W10" s="35">
        <v>2.2000000000000002</v>
      </c>
      <c r="X10" s="35">
        <v>2.1</v>
      </c>
      <c r="Y10" s="35">
        <v>1.4</v>
      </c>
    </row>
    <row r="11" spans="1:26" ht="12" customHeight="1" x14ac:dyDescent="0.25">
      <c r="A11" s="20" t="s">
        <v>76</v>
      </c>
      <c r="B11" s="35">
        <v>4.9000000000000004</v>
      </c>
      <c r="C11" s="35">
        <v>2.7</v>
      </c>
      <c r="D11" s="35">
        <v>0.5</v>
      </c>
      <c r="E11" s="35">
        <v>1.2</v>
      </c>
      <c r="F11" s="35">
        <v>0.6</v>
      </c>
      <c r="G11" s="35">
        <v>2</v>
      </c>
      <c r="H11" s="35">
        <v>1.5</v>
      </c>
      <c r="I11" s="35">
        <v>3.6</v>
      </c>
      <c r="J11" s="35">
        <v>6.3</v>
      </c>
      <c r="K11" s="35">
        <v>-1.1000000000000001</v>
      </c>
      <c r="L11" s="35">
        <v>0.4</v>
      </c>
      <c r="M11" s="35">
        <v>2.2999999999999998</v>
      </c>
      <c r="N11" s="35">
        <v>2.2000000000000002</v>
      </c>
      <c r="O11" s="35">
        <v>-0.6</v>
      </c>
      <c r="P11" s="35">
        <v>-1</v>
      </c>
      <c r="Q11" s="35">
        <v>-1.7</v>
      </c>
      <c r="R11" s="35">
        <v>-0.3</v>
      </c>
      <c r="S11" s="35">
        <v>1.1000000000000001</v>
      </c>
      <c r="T11" s="35">
        <v>1.2</v>
      </c>
      <c r="U11" s="35">
        <v>1.3</v>
      </c>
      <c r="V11" s="35">
        <v>0.3</v>
      </c>
      <c r="W11" s="35">
        <v>2.7</v>
      </c>
      <c r="X11" s="35">
        <v>7.7</v>
      </c>
      <c r="Y11" s="35">
        <v>4.7</v>
      </c>
    </row>
    <row r="12" spans="1:26" ht="17.25" customHeight="1" x14ac:dyDescent="0.25">
      <c r="A12" s="40" t="s">
        <v>10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6" ht="12" customHeight="1" x14ac:dyDescent="0.25">
      <c r="A13" s="20" t="s">
        <v>74</v>
      </c>
      <c r="B13" s="33">
        <v>30100</v>
      </c>
      <c r="C13" s="33">
        <v>29700</v>
      </c>
      <c r="D13" s="33">
        <v>29400</v>
      </c>
      <c r="E13" s="33">
        <v>29800</v>
      </c>
      <c r="F13" s="33">
        <v>31400</v>
      </c>
      <c r="G13" s="33">
        <v>32700</v>
      </c>
      <c r="H13" s="33">
        <v>34100</v>
      </c>
      <c r="I13" s="33">
        <v>36300</v>
      </c>
      <c r="J13" s="33">
        <v>33200</v>
      </c>
      <c r="K13" s="33">
        <v>34200</v>
      </c>
      <c r="L13" s="33">
        <v>35200</v>
      </c>
      <c r="M13" s="33">
        <v>33600</v>
      </c>
      <c r="N13" s="33" t="s">
        <v>32</v>
      </c>
      <c r="O13" s="33" t="s">
        <v>32</v>
      </c>
      <c r="P13" s="33" t="s">
        <v>32</v>
      </c>
      <c r="Q13" s="33" t="s">
        <v>32</v>
      </c>
      <c r="R13" s="33" t="s">
        <v>32</v>
      </c>
      <c r="S13" s="33" t="s">
        <v>32</v>
      </c>
      <c r="T13" s="33" t="s">
        <v>32</v>
      </c>
      <c r="U13" s="33" t="s">
        <v>32</v>
      </c>
      <c r="V13" s="33" t="s">
        <v>32</v>
      </c>
      <c r="W13" s="33" t="s">
        <v>32</v>
      </c>
      <c r="X13" s="33" t="s">
        <v>32</v>
      </c>
      <c r="Y13" s="33" t="s">
        <v>32</v>
      </c>
    </row>
    <row r="14" spans="1:26" ht="12" customHeight="1" x14ac:dyDescent="0.25">
      <c r="A14" s="20" t="s">
        <v>75</v>
      </c>
      <c r="B14" s="35" t="s">
        <v>32</v>
      </c>
      <c r="C14" s="35" t="s">
        <v>32</v>
      </c>
      <c r="D14" s="35" t="s">
        <v>32</v>
      </c>
      <c r="E14" s="35" t="s">
        <v>32</v>
      </c>
      <c r="F14" s="35" t="s">
        <v>32</v>
      </c>
      <c r="G14" s="35" t="s">
        <v>32</v>
      </c>
      <c r="H14" s="35" t="s">
        <v>32</v>
      </c>
      <c r="I14" s="35" t="s">
        <v>32</v>
      </c>
      <c r="J14" s="35" t="s">
        <v>32</v>
      </c>
      <c r="K14" s="35" t="s">
        <v>32</v>
      </c>
      <c r="L14" s="35">
        <v>7.8</v>
      </c>
      <c r="M14" s="35">
        <v>9.4</v>
      </c>
      <c r="N14" s="35">
        <v>9.8000000000000007</v>
      </c>
      <c r="O14" s="35">
        <v>10.1</v>
      </c>
      <c r="P14" s="35">
        <v>10.3</v>
      </c>
      <c r="Q14" s="35">
        <v>9.1</v>
      </c>
      <c r="R14" s="35">
        <v>7.3</v>
      </c>
      <c r="S14" s="35">
        <v>6.8</v>
      </c>
      <c r="T14" s="35">
        <v>5.8</v>
      </c>
      <c r="U14" s="37">
        <v>5.0999999999999996</v>
      </c>
      <c r="V14" s="37">
        <v>4.5</v>
      </c>
      <c r="W14" s="37">
        <v>3.7</v>
      </c>
      <c r="X14" s="37">
        <v>3.2</v>
      </c>
      <c r="Y14" s="33" t="s">
        <v>32</v>
      </c>
    </row>
    <row r="15" spans="1:26" ht="12" customHeight="1" thickBot="1" x14ac:dyDescent="0.3">
      <c r="A15" s="23" t="s">
        <v>76</v>
      </c>
      <c r="B15" s="36">
        <v>2.1</v>
      </c>
      <c r="C15" s="36">
        <v>3.4</v>
      </c>
      <c r="D15" s="36">
        <v>3.2</v>
      </c>
      <c r="E15" s="36">
        <v>2.2000000000000002</v>
      </c>
      <c r="F15" s="36">
        <v>2.2000000000000002</v>
      </c>
      <c r="G15" s="36">
        <v>1.5</v>
      </c>
      <c r="H15" s="36">
        <v>2.4</v>
      </c>
      <c r="I15" s="36">
        <v>3.1</v>
      </c>
      <c r="J15" s="36">
        <v>6.4</v>
      </c>
      <c r="K15" s="36">
        <v>0.6</v>
      </c>
      <c r="L15" s="36">
        <v>1.4</v>
      </c>
      <c r="M15" s="36">
        <v>1.7</v>
      </c>
      <c r="N15" s="36">
        <v>4.8</v>
      </c>
      <c r="O15" s="36">
        <v>1.6</v>
      </c>
      <c r="P15" s="36">
        <v>1.4</v>
      </c>
      <c r="Q15" s="36">
        <v>1.5</v>
      </c>
      <c r="R15" s="36">
        <v>1.1000000000000001</v>
      </c>
      <c r="S15" s="36">
        <v>0.8</v>
      </c>
      <c r="T15" s="36">
        <v>0</v>
      </c>
      <c r="U15" s="36">
        <v>1</v>
      </c>
      <c r="V15" s="36">
        <v>2.1</v>
      </c>
      <c r="W15" s="36">
        <v>0</v>
      </c>
      <c r="X15" s="36">
        <v>1.2</v>
      </c>
      <c r="Y15" s="36">
        <v>2.6</v>
      </c>
    </row>
    <row r="16" spans="1:26" ht="12" customHeight="1" x14ac:dyDescent="0.25">
      <c r="A16" s="67" t="s">
        <v>106</v>
      </c>
    </row>
    <row r="17" spans="1:13" ht="12" customHeight="1" x14ac:dyDescent="0.25">
      <c r="A17" s="67" t="s">
        <v>136</v>
      </c>
      <c r="E17" s="35"/>
      <c r="J17" s="35"/>
      <c r="M17" s="35"/>
    </row>
  </sheetData>
  <pageMargins left="0.51181102362204722" right="0.11811023622047245" top="0.74803149606299213" bottom="0.74803149606299213" header="0.31496062992125984" footer="0.31496062992125984"/>
  <pageSetup paperSize="9" orientation="landscape" r:id="rId1"/>
  <ignoredErrors>
    <ignoredError sqref="B3:R3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4AD4-49E4-43D6-A4DB-254AB49BCA0D}">
  <dimension ref="A1:V47"/>
  <sheetViews>
    <sheetView showGridLines="0" workbookViewId="0"/>
  </sheetViews>
  <sheetFormatPr defaultColWidth="8.85546875" defaultRowHeight="12" x14ac:dyDescent="0.2"/>
  <cols>
    <col min="1" max="1" width="42.140625" style="20" customWidth="1"/>
    <col min="2" max="19" width="5.7109375" style="20" customWidth="1"/>
    <col min="20" max="20" width="5.5703125" style="20" customWidth="1"/>
    <col min="21" max="21" width="8.85546875" style="20"/>
    <col min="22" max="22" width="11" style="20" bestFit="1" customWidth="1"/>
    <col min="23" max="16384" width="8.85546875" style="20"/>
  </cols>
  <sheetData>
    <row r="1" spans="1:22" x14ac:dyDescent="0.2">
      <c r="A1" s="1" t="s">
        <v>0</v>
      </c>
    </row>
    <row r="2" spans="1:22" ht="27" customHeight="1" thickBot="1" x14ac:dyDescent="0.25">
      <c r="A2" s="28" t="s">
        <v>144</v>
      </c>
    </row>
    <row r="3" spans="1:22" x14ac:dyDescent="0.2">
      <c r="A3" s="29"/>
      <c r="B3" s="30" t="s">
        <v>21</v>
      </c>
      <c r="C3" s="30" t="s">
        <v>22</v>
      </c>
      <c r="D3" s="30" t="s">
        <v>23</v>
      </c>
      <c r="E3" s="30" t="s">
        <v>24</v>
      </c>
      <c r="F3" s="30" t="s">
        <v>25</v>
      </c>
      <c r="G3" s="30" t="s">
        <v>26</v>
      </c>
      <c r="H3" s="30" t="s">
        <v>27</v>
      </c>
      <c r="I3" s="30" t="s">
        <v>28</v>
      </c>
      <c r="J3" s="30" t="s">
        <v>29</v>
      </c>
      <c r="K3" s="30" t="s">
        <v>30</v>
      </c>
      <c r="L3" s="30" t="s">
        <v>31</v>
      </c>
      <c r="M3" s="30" t="s">
        <v>35</v>
      </c>
      <c r="N3" s="30" t="s">
        <v>36</v>
      </c>
      <c r="O3" s="30" t="s">
        <v>46</v>
      </c>
      <c r="P3" s="30" t="s">
        <v>120</v>
      </c>
      <c r="Q3" s="30" t="s">
        <v>41</v>
      </c>
      <c r="R3" s="30" t="s">
        <v>124</v>
      </c>
      <c r="S3" s="30" t="s">
        <v>133</v>
      </c>
      <c r="T3" s="30" t="s">
        <v>134</v>
      </c>
    </row>
    <row r="4" spans="1:22" ht="17.25" customHeight="1" x14ac:dyDescent="0.2">
      <c r="A4" s="40" t="s">
        <v>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2" x14ac:dyDescent="0.2">
      <c r="A5" s="40" t="s">
        <v>4</v>
      </c>
      <c r="B5" s="48">
        <v>83.6</v>
      </c>
      <c r="C5" s="48">
        <v>85.1</v>
      </c>
      <c r="D5" s="48">
        <v>86.6</v>
      </c>
      <c r="E5" s="48">
        <v>90.2</v>
      </c>
      <c r="F5" s="48">
        <v>90.5</v>
      </c>
      <c r="G5" s="48">
        <v>92.1</v>
      </c>
      <c r="H5" s="48">
        <v>95.5</v>
      </c>
      <c r="I5" s="48">
        <v>97.7</v>
      </c>
      <c r="J5" s="48">
        <v>98.8</v>
      </c>
      <c r="K5" s="48">
        <v>99.9</v>
      </c>
      <c r="L5" s="48">
        <v>100</v>
      </c>
      <c r="M5" s="48">
        <v>100.6</v>
      </c>
      <c r="N5" s="48">
        <v>102.3</v>
      </c>
      <c r="O5" s="48">
        <v>103.6</v>
      </c>
      <c r="P5" s="48">
        <v>104.4</v>
      </c>
      <c r="Q5" s="48">
        <v>103.9</v>
      </c>
      <c r="R5" s="48">
        <v>105.7</v>
      </c>
      <c r="S5" s="48">
        <v>112.7</v>
      </c>
      <c r="T5" s="48">
        <v>121.5</v>
      </c>
      <c r="U5" s="84"/>
      <c r="V5" s="84"/>
    </row>
    <row r="6" spans="1:22" x14ac:dyDescent="0.2">
      <c r="A6" s="20" t="s">
        <v>77</v>
      </c>
      <c r="B6" s="25">
        <v>80</v>
      </c>
      <c r="C6" s="25">
        <v>81.400000000000006</v>
      </c>
      <c r="D6" s="25">
        <v>83.2</v>
      </c>
      <c r="E6" s="25">
        <v>88.5</v>
      </c>
      <c r="F6" s="25">
        <v>90.8</v>
      </c>
      <c r="G6" s="25">
        <v>88.4</v>
      </c>
      <c r="H6" s="25">
        <v>91.1</v>
      </c>
      <c r="I6" s="25">
        <v>95.1</v>
      </c>
      <c r="J6" s="25">
        <v>99</v>
      </c>
      <c r="K6" s="25">
        <v>99.8</v>
      </c>
      <c r="L6" s="25">
        <v>100</v>
      </c>
      <c r="M6" s="25">
        <v>98.9</v>
      </c>
      <c r="N6" s="25">
        <v>99.5</v>
      </c>
      <c r="O6" s="25">
        <v>101.1</v>
      </c>
      <c r="P6" s="25">
        <v>102.9</v>
      </c>
      <c r="Q6" s="25">
        <v>103.6</v>
      </c>
      <c r="R6" s="25">
        <v>104.8</v>
      </c>
      <c r="S6" s="25">
        <v>114.9</v>
      </c>
      <c r="T6" s="25">
        <v>127.3</v>
      </c>
      <c r="U6" s="84"/>
      <c r="V6" s="84"/>
    </row>
    <row r="7" spans="1:22" x14ac:dyDescent="0.2">
      <c r="A7" s="20" t="s">
        <v>78</v>
      </c>
      <c r="B7" s="25">
        <v>70.599999999999994</v>
      </c>
      <c r="C7" s="25">
        <v>71.599999999999994</v>
      </c>
      <c r="D7" s="25">
        <v>72.599999999999994</v>
      </c>
      <c r="E7" s="25">
        <v>76.7</v>
      </c>
      <c r="F7" s="25">
        <v>83</v>
      </c>
      <c r="G7" s="25">
        <v>86.6</v>
      </c>
      <c r="H7" s="25">
        <v>87.3</v>
      </c>
      <c r="I7" s="25">
        <v>93.1</v>
      </c>
      <c r="J7" s="25">
        <v>95.2</v>
      </c>
      <c r="K7" s="25">
        <v>98.9</v>
      </c>
      <c r="L7" s="25">
        <v>100</v>
      </c>
      <c r="M7" s="25">
        <v>100.9</v>
      </c>
      <c r="N7" s="25">
        <v>103.5</v>
      </c>
      <c r="O7" s="25">
        <v>109.2</v>
      </c>
      <c r="P7" s="25">
        <v>112.3</v>
      </c>
      <c r="Q7" s="25">
        <v>115</v>
      </c>
      <c r="R7" s="25">
        <v>118.8</v>
      </c>
      <c r="S7" s="25">
        <v>122.5</v>
      </c>
      <c r="T7" s="25">
        <v>127.3</v>
      </c>
      <c r="U7" s="84"/>
      <c r="V7" s="84"/>
    </row>
    <row r="8" spans="1:22" x14ac:dyDescent="0.2">
      <c r="A8" s="20" t="s">
        <v>79</v>
      </c>
      <c r="B8" s="25">
        <v>95.6</v>
      </c>
      <c r="C8" s="25">
        <v>95.9</v>
      </c>
      <c r="D8" s="25">
        <v>94.6</v>
      </c>
      <c r="E8" s="25">
        <v>95.4</v>
      </c>
      <c r="F8" s="25">
        <v>92.3</v>
      </c>
      <c r="G8" s="25">
        <v>94.6</v>
      </c>
      <c r="H8" s="25">
        <v>91.8</v>
      </c>
      <c r="I8" s="25">
        <v>94.3</v>
      </c>
      <c r="J8" s="25">
        <v>96</v>
      </c>
      <c r="K8" s="25">
        <v>98</v>
      </c>
      <c r="L8" s="25">
        <v>100</v>
      </c>
      <c r="M8" s="25">
        <v>100.3</v>
      </c>
      <c r="N8" s="25">
        <v>99.8</v>
      </c>
      <c r="O8" s="25">
        <v>99.1</v>
      </c>
      <c r="P8" s="25">
        <v>98.4</v>
      </c>
      <c r="Q8" s="25">
        <v>96.2</v>
      </c>
      <c r="R8" s="25">
        <v>96.6</v>
      </c>
      <c r="S8" s="25">
        <v>98</v>
      </c>
      <c r="T8" s="25">
        <v>100.2</v>
      </c>
      <c r="U8" s="84"/>
      <c r="V8" s="84"/>
    </row>
    <row r="9" spans="1:22" x14ac:dyDescent="0.2">
      <c r="A9" s="20" t="s">
        <v>86</v>
      </c>
      <c r="B9" s="25">
        <v>73.8</v>
      </c>
      <c r="C9" s="25">
        <v>77.5</v>
      </c>
      <c r="D9" s="25">
        <v>80.599999999999994</v>
      </c>
      <c r="E9" s="25">
        <v>88.2</v>
      </c>
      <c r="F9" s="25">
        <v>86.7</v>
      </c>
      <c r="G9" s="25">
        <v>91.4</v>
      </c>
      <c r="H9" s="25">
        <v>97</v>
      </c>
      <c r="I9" s="25">
        <v>98.5</v>
      </c>
      <c r="J9" s="25">
        <v>98.6</v>
      </c>
      <c r="K9" s="25">
        <v>99.9</v>
      </c>
      <c r="L9" s="25">
        <v>100</v>
      </c>
      <c r="M9" s="25">
        <v>99.8</v>
      </c>
      <c r="N9" s="25">
        <v>100.6</v>
      </c>
      <c r="O9" s="25">
        <v>101.9</v>
      </c>
      <c r="P9" s="25">
        <v>103.4</v>
      </c>
      <c r="Q9" s="25">
        <v>102.7</v>
      </c>
      <c r="R9" s="25">
        <v>105.6</v>
      </c>
      <c r="S9" s="25">
        <v>116.6</v>
      </c>
      <c r="T9" s="25">
        <v>129.5</v>
      </c>
      <c r="U9" s="84"/>
      <c r="V9" s="84"/>
    </row>
    <row r="10" spans="1:22" ht="17.25" customHeight="1" x14ac:dyDescent="0.2">
      <c r="A10" s="20" t="s">
        <v>87</v>
      </c>
      <c r="B10" s="25">
        <v>89.4</v>
      </c>
      <c r="C10" s="25">
        <v>90.3</v>
      </c>
      <c r="D10" s="25">
        <v>92</v>
      </c>
      <c r="E10" s="25">
        <v>93.6</v>
      </c>
      <c r="F10" s="25">
        <v>95.2</v>
      </c>
      <c r="G10" s="25">
        <v>96.8</v>
      </c>
      <c r="H10" s="25">
        <v>98.5</v>
      </c>
      <c r="I10" s="25">
        <v>99.7</v>
      </c>
      <c r="J10" s="25">
        <v>101.9</v>
      </c>
      <c r="K10" s="25">
        <v>101.9</v>
      </c>
      <c r="L10" s="25">
        <v>100</v>
      </c>
      <c r="M10" s="25">
        <v>101.4</v>
      </c>
      <c r="N10" s="25">
        <v>100.6</v>
      </c>
      <c r="O10" s="25">
        <v>99.7</v>
      </c>
      <c r="P10" s="25">
        <v>99.5</v>
      </c>
      <c r="Q10" s="25">
        <v>98.6</v>
      </c>
      <c r="R10" s="25">
        <v>96</v>
      </c>
      <c r="S10" s="25">
        <v>96.6</v>
      </c>
      <c r="T10" s="25">
        <v>100.5</v>
      </c>
      <c r="U10" s="84"/>
      <c r="V10" s="84"/>
    </row>
    <row r="11" spans="1:22" x14ac:dyDescent="0.2">
      <c r="A11" s="20" t="s">
        <v>80</v>
      </c>
      <c r="B11" s="25">
        <v>83.9</v>
      </c>
      <c r="C11" s="25">
        <v>84.5</v>
      </c>
      <c r="D11" s="25">
        <v>79.2</v>
      </c>
      <c r="E11" s="25">
        <v>81.7</v>
      </c>
      <c r="F11" s="25">
        <v>83.5</v>
      </c>
      <c r="G11" s="25">
        <v>85.2</v>
      </c>
      <c r="H11" s="25">
        <v>88.7</v>
      </c>
      <c r="I11" s="25">
        <v>90.4</v>
      </c>
      <c r="J11" s="25">
        <v>94.9</v>
      </c>
      <c r="K11" s="25">
        <v>98.4</v>
      </c>
      <c r="L11" s="25">
        <v>100</v>
      </c>
      <c r="M11" s="25">
        <v>106.3</v>
      </c>
      <c r="N11" s="25">
        <v>121.2</v>
      </c>
      <c r="O11" s="25">
        <v>121.7</v>
      </c>
      <c r="P11" s="25">
        <v>121.9</v>
      </c>
      <c r="Q11" s="25">
        <v>123</v>
      </c>
      <c r="R11" s="25">
        <v>122.2</v>
      </c>
      <c r="S11" s="25">
        <v>122</v>
      </c>
      <c r="T11" s="25">
        <v>120.2</v>
      </c>
      <c r="U11" s="84"/>
      <c r="V11" s="84"/>
    </row>
    <row r="12" spans="1:22" x14ac:dyDescent="0.2">
      <c r="A12" s="20" t="s">
        <v>49</v>
      </c>
      <c r="B12" s="25">
        <v>89</v>
      </c>
      <c r="C12" s="25">
        <v>89.7</v>
      </c>
      <c r="D12" s="25">
        <v>90.9</v>
      </c>
      <c r="E12" s="25">
        <v>93</v>
      </c>
      <c r="F12" s="25">
        <v>90.1</v>
      </c>
      <c r="G12" s="25">
        <v>93.7</v>
      </c>
      <c r="H12" s="25">
        <v>98.2</v>
      </c>
      <c r="I12" s="25">
        <v>102.1</v>
      </c>
      <c r="J12" s="25">
        <v>102.8</v>
      </c>
      <c r="K12" s="25">
        <v>101</v>
      </c>
      <c r="L12" s="25">
        <v>100</v>
      </c>
      <c r="M12" s="25">
        <v>100.9</v>
      </c>
      <c r="N12" s="25">
        <v>103.9</v>
      </c>
      <c r="O12" s="25">
        <v>104.7</v>
      </c>
      <c r="P12" s="25">
        <v>104.4</v>
      </c>
      <c r="Q12" s="25">
        <v>102.4</v>
      </c>
      <c r="R12" s="25">
        <v>109.3</v>
      </c>
      <c r="S12" s="25">
        <v>123.3</v>
      </c>
      <c r="T12" s="25">
        <v>122.9</v>
      </c>
      <c r="U12" s="84"/>
      <c r="V12" s="84"/>
    </row>
    <row r="13" spans="1:22" x14ac:dyDescent="0.2">
      <c r="A13" s="20" t="s">
        <v>81</v>
      </c>
      <c r="B13" s="25">
        <v>134.4</v>
      </c>
      <c r="C13" s="25">
        <v>126.6</v>
      </c>
      <c r="D13" s="25">
        <v>134.69999999999999</v>
      </c>
      <c r="E13" s="25">
        <v>133.69999999999999</v>
      </c>
      <c r="F13" s="25">
        <v>126.8</v>
      </c>
      <c r="G13" s="25">
        <v>124.2</v>
      </c>
      <c r="H13" s="25">
        <v>122.2</v>
      </c>
      <c r="I13" s="25">
        <v>114.2</v>
      </c>
      <c r="J13" s="25">
        <v>106.6</v>
      </c>
      <c r="K13" s="25">
        <v>106.6</v>
      </c>
      <c r="L13" s="25">
        <v>100</v>
      </c>
      <c r="M13" s="25">
        <v>101.1</v>
      </c>
      <c r="N13" s="25">
        <v>99.6</v>
      </c>
      <c r="O13" s="25">
        <v>98.8</v>
      </c>
      <c r="P13" s="25">
        <v>100.5</v>
      </c>
      <c r="Q13" s="25">
        <v>102</v>
      </c>
      <c r="R13" s="25">
        <v>105.6</v>
      </c>
      <c r="S13" s="25">
        <v>111.2</v>
      </c>
      <c r="T13" s="25">
        <v>115.3</v>
      </c>
      <c r="U13" s="84"/>
      <c r="V13" s="84"/>
    </row>
    <row r="14" spans="1:22" x14ac:dyDescent="0.2">
      <c r="A14" s="20" t="s">
        <v>82</v>
      </c>
      <c r="B14" s="25">
        <v>94.8</v>
      </c>
      <c r="C14" s="25">
        <v>95</v>
      </c>
      <c r="D14" s="25">
        <v>95.8</v>
      </c>
      <c r="E14" s="25">
        <v>96.3</v>
      </c>
      <c r="F14" s="25">
        <v>97.7</v>
      </c>
      <c r="G14" s="25">
        <v>98</v>
      </c>
      <c r="H14" s="25">
        <v>98.8</v>
      </c>
      <c r="I14" s="25">
        <v>99.2</v>
      </c>
      <c r="J14" s="25">
        <v>99.2</v>
      </c>
      <c r="K14" s="25">
        <v>99.3</v>
      </c>
      <c r="L14" s="25">
        <v>100</v>
      </c>
      <c r="M14" s="25">
        <v>99.4</v>
      </c>
      <c r="N14" s="25">
        <v>100.2</v>
      </c>
      <c r="O14" s="25">
        <v>103.6</v>
      </c>
      <c r="P14" s="25">
        <v>102.9</v>
      </c>
      <c r="Q14" s="25">
        <v>101.6</v>
      </c>
      <c r="R14" s="25">
        <v>101.1</v>
      </c>
      <c r="S14" s="25">
        <v>104.1</v>
      </c>
      <c r="T14" s="25">
        <v>109.5</v>
      </c>
      <c r="U14" s="84"/>
      <c r="V14" s="84"/>
    </row>
    <row r="15" spans="1:22" ht="17.25" customHeight="1" x14ac:dyDescent="0.2">
      <c r="A15" s="20" t="s">
        <v>83</v>
      </c>
      <c r="B15" s="25">
        <v>51.3</v>
      </c>
      <c r="C15" s="25">
        <v>52.6</v>
      </c>
      <c r="D15" s="25">
        <v>56.3</v>
      </c>
      <c r="E15" s="25">
        <v>64.099999999999994</v>
      </c>
      <c r="F15" s="25">
        <v>66.3</v>
      </c>
      <c r="G15" s="25">
        <v>71</v>
      </c>
      <c r="H15" s="25">
        <v>82.2</v>
      </c>
      <c r="I15" s="25">
        <v>80.599999999999994</v>
      </c>
      <c r="J15" s="25">
        <v>87.3</v>
      </c>
      <c r="K15" s="25">
        <v>94.2</v>
      </c>
      <c r="L15" s="25">
        <v>100</v>
      </c>
      <c r="M15" s="25">
        <v>101.4</v>
      </c>
      <c r="N15" s="25">
        <v>100.7</v>
      </c>
      <c r="O15" s="25">
        <v>98.7</v>
      </c>
      <c r="P15" s="25">
        <v>97.7</v>
      </c>
      <c r="Q15" s="25">
        <v>99.9</v>
      </c>
      <c r="R15" s="25">
        <v>86.8</v>
      </c>
      <c r="S15" s="25">
        <v>88.4</v>
      </c>
      <c r="T15" s="25">
        <v>92.9</v>
      </c>
      <c r="U15" s="84"/>
      <c r="V15" s="84"/>
    </row>
    <row r="16" spans="1:22" x14ac:dyDescent="0.2">
      <c r="A16" s="20" t="s">
        <v>84</v>
      </c>
      <c r="B16" s="25">
        <v>76.8</v>
      </c>
      <c r="C16" s="25">
        <v>79.400000000000006</v>
      </c>
      <c r="D16" s="25">
        <v>81.8</v>
      </c>
      <c r="E16" s="25">
        <v>85</v>
      </c>
      <c r="F16" s="25">
        <v>87.7</v>
      </c>
      <c r="G16" s="25">
        <v>88.6</v>
      </c>
      <c r="H16" s="25">
        <v>93.9</v>
      </c>
      <c r="I16" s="25">
        <v>96.5</v>
      </c>
      <c r="J16" s="25">
        <v>97.9</v>
      </c>
      <c r="K16" s="25">
        <v>100.6</v>
      </c>
      <c r="L16" s="25">
        <v>100</v>
      </c>
      <c r="M16" s="25">
        <v>103</v>
      </c>
      <c r="N16" s="25">
        <v>104.8</v>
      </c>
      <c r="O16" s="25">
        <v>104.4</v>
      </c>
      <c r="P16" s="25">
        <v>104.7</v>
      </c>
      <c r="Q16" s="25">
        <v>103.8</v>
      </c>
      <c r="R16" s="25">
        <v>105.6</v>
      </c>
      <c r="S16" s="25">
        <v>109.3</v>
      </c>
      <c r="T16" s="25">
        <v>114.2</v>
      </c>
      <c r="U16" s="84"/>
      <c r="V16" s="84"/>
    </row>
    <row r="17" spans="1:22" x14ac:dyDescent="0.2">
      <c r="A17" s="20" t="s">
        <v>85</v>
      </c>
      <c r="B17" s="25">
        <v>79</v>
      </c>
      <c r="C17" s="25">
        <v>81.900000000000006</v>
      </c>
      <c r="D17" s="25">
        <v>82.6</v>
      </c>
      <c r="E17" s="25">
        <v>85</v>
      </c>
      <c r="F17" s="25">
        <v>86.4</v>
      </c>
      <c r="G17" s="25">
        <v>88</v>
      </c>
      <c r="H17" s="25">
        <v>91.1</v>
      </c>
      <c r="I17" s="25">
        <v>94.9</v>
      </c>
      <c r="J17" s="25">
        <v>94.9</v>
      </c>
      <c r="K17" s="25">
        <v>98</v>
      </c>
      <c r="L17" s="25">
        <v>100</v>
      </c>
      <c r="M17" s="25">
        <v>100.2</v>
      </c>
      <c r="N17" s="25">
        <v>100.9</v>
      </c>
      <c r="O17" s="25">
        <v>101.6</v>
      </c>
      <c r="P17" s="25">
        <v>102.9</v>
      </c>
      <c r="Q17" s="25">
        <v>103.5</v>
      </c>
      <c r="R17" s="25">
        <v>104</v>
      </c>
      <c r="S17" s="25">
        <v>107.5</v>
      </c>
      <c r="T17" s="25">
        <v>127.5</v>
      </c>
      <c r="U17" s="84"/>
      <c r="V17" s="84"/>
    </row>
    <row r="18" spans="1:22" ht="17.25" customHeight="1" x14ac:dyDescent="0.2">
      <c r="A18" s="40" t="s">
        <v>9</v>
      </c>
      <c r="U18" s="84"/>
      <c r="V18" s="84"/>
    </row>
    <row r="19" spans="1:22" x14ac:dyDescent="0.2">
      <c r="A19" s="40" t="s">
        <v>4</v>
      </c>
      <c r="B19" s="48">
        <v>89.2</v>
      </c>
      <c r="C19" s="48">
        <v>90.5</v>
      </c>
      <c r="D19" s="48">
        <v>93.8</v>
      </c>
      <c r="E19" s="48">
        <v>99.7</v>
      </c>
      <c r="F19" s="48">
        <v>98.6</v>
      </c>
      <c r="G19" s="48">
        <v>99</v>
      </c>
      <c r="H19" s="48">
        <v>101.2</v>
      </c>
      <c r="I19" s="48">
        <v>103.4</v>
      </c>
      <c r="J19" s="48">
        <v>102.8</v>
      </c>
      <c r="K19" s="48">
        <v>101.7</v>
      </c>
      <c r="L19" s="48">
        <v>100</v>
      </c>
      <c r="M19" s="48">
        <v>99.7</v>
      </c>
      <c r="N19" s="48">
        <v>100.8</v>
      </c>
      <c r="O19" s="48">
        <v>102</v>
      </c>
      <c r="P19" s="48">
        <v>103.4</v>
      </c>
      <c r="Q19" s="48">
        <v>103.7</v>
      </c>
      <c r="R19" s="48">
        <v>106.4</v>
      </c>
      <c r="S19" s="48">
        <v>114.6</v>
      </c>
      <c r="T19" s="48">
        <v>120</v>
      </c>
      <c r="U19" s="84"/>
      <c r="V19" s="84"/>
    </row>
    <row r="20" spans="1:22" x14ac:dyDescent="0.2">
      <c r="A20" s="20" t="s">
        <v>77</v>
      </c>
      <c r="B20" s="25">
        <v>83.4</v>
      </c>
      <c r="C20" s="25">
        <v>85.6</v>
      </c>
      <c r="D20" s="25">
        <v>89.2</v>
      </c>
      <c r="E20" s="25">
        <v>95.3</v>
      </c>
      <c r="F20" s="25">
        <v>96.1</v>
      </c>
      <c r="G20" s="25">
        <v>95.8</v>
      </c>
      <c r="H20" s="25">
        <v>97.9</v>
      </c>
      <c r="I20" s="25">
        <v>99.6</v>
      </c>
      <c r="J20" s="25">
        <v>100.1</v>
      </c>
      <c r="K20" s="25">
        <v>100.1</v>
      </c>
      <c r="L20" s="25">
        <v>100</v>
      </c>
      <c r="M20" s="25">
        <v>101.3</v>
      </c>
      <c r="N20" s="25">
        <v>101.6</v>
      </c>
      <c r="O20" s="25">
        <v>102</v>
      </c>
      <c r="P20" s="25">
        <v>103.4</v>
      </c>
      <c r="Q20" s="25">
        <v>105.1</v>
      </c>
      <c r="R20" s="25">
        <v>105.4</v>
      </c>
      <c r="S20" s="25">
        <v>113.9</v>
      </c>
      <c r="T20" s="25">
        <v>124.7</v>
      </c>
      <c r="U20" s="84"/>
      <c r="V20" s="84"/>
    </row>
    <row r="21" spans="1:22" x14ac:dyDescent="0.2">
      <c r="A21" s="20" t="s">
        <v>78</v>
      </c>
      <c r="B21" s="25">
        <v>77.8</v>
      </c>
      <c r="C21" s="25">
        <v>80.900000000000006</v>
      </c>
      <c r="D21" s="25">
        <v>82.1</v>
      </c>
      <c r="E21" s="25">
        <v>86.1</v>
      </c>
      <c r="F21" s="25">
        <v>91</v>
      </c>
      <c r="G21" s="25">
        <v>93.8</v>
      </c>
      <c r="H21" s="25">
        <v>94.5</v>
      </c>
      <c r="I21" s="25">
        <v>96.1</v>
      </c>
      <c r="J21" s="25">
        <v>97</v>
      </c>
      <c r="K21" s="25">
        <v>98.2</v>
      </c>
      <c r="L21" s="25">
        <v>100</v>
      </c>
      <c r="M21" s="25">
        <v>101.4</v>
      </c>
      <c r="N21" s="25">
        <v>103.3</v>
      </c>
      <c r="O21" s="25">
        <v>104.8</v>
      </c>
      <c r="P21" s="25">
        <v>106</v>
      </c>
      <c r="Q21" s="25">
        <v>106.9</v>
      </c>
      <c r="R21" s="25">
        <v>108.4</v>
      </c>
      <c r="S21" s="25">
        <v>110</v>
      </c>
      <c r="T21" s="25">
        <v>112.3</v>
      </c>
      <c r="U21" s="84"/>
      <c r="V21" s="84"/>
    </row>
    <row r="22" spans="1:22" x14ac:dyDescent="0.2">
      <c r="A22" s="20" t="s">
        <v>79</v>
      </c>
      <c r="B22" s="25">
        <v>99.3</v>
      </c>
      <c r="C22" s="25">
        <v>97.8</v>
      </c>
      <c r="D22" s="25">
        <v>98.6</v>
      </c>
      <c r="E22" s="25">
        <v>104.3</v>
      </c>
      <c r="F22" s="25">
        <v>104.2</v>
      </c>
      <c r="G22" s="25">
        <v>102.9</v>
      </c>
      <c r="H22" s="25">
        <v>102.9</v>
      </c>
      <c r="I22" s="25">
        <v>102.2</v>
      </c>
      <c r="J22" s="25">
        <v>103.6</v>
      </c>
      <c r="K22" s="25">
        <v>102.1</v>
      </c>
      <c r="L22" s="25">
        <v>100</v>
      </c>
      <c r="M22" s="25">
        <v>100.6</v>
      </c>
      <c r="N22" s="25">
        <v>100.6</v>
      </c>
      <c r="O22" s="25">
        <v>101</v>
      </c>
      <c r="P22" s="25">
        <v>102.8</v>
      </c>
      <c r="Q22" s="25">
        <v>106.5</v>
      </c>
      <c r="R22" s="25">
        <v>107.4</v>
      </c>
      <c r="S22" s="25">
        <v>113.1</v>
      </c>
      <c r="T22" s="25">
        <v>114</v>
      </c>
      <c r="U22" s="84"/>
      <c r="V22" s="84"/>
    </row>
    <row r="23" spans="1:22" x14ac:dyDescent="0.2">
      <c r="A23" s="20" t="s">
        <v>86</v>
      </c>
      <c r="B23" s="25">
        <v>90.9</v>
      </c>
      <c r="C23" s="25">
        <v>92.9</v>
      </c>
      <c r="D23" s="25">
        <v>104</v>
      </c>
      <c r="E23" s="25">
        <v>118.9</v>
      </c>
      <c r="F23" s="25">
        <v>108.9</v>
      </c>
      <c r="G23" s="25">
        <v>106.5</v>
      </c>
      <c r="H23" s="25">
        <v>111.6</v>
      </c>
      <c r="I23" s="25">
        <v>118.5</v>
      </c>
      <c r="J23" s="25">
        <v>115</v>
      </c>
      <c r="K23" s="25">
        <v>107</v>
      </c>
      <c r="L23" s="25">
        <v>100</v>
      </c>
      <c r="M23" s="25">
        <v>95.9</v>
      </c>
      <c r="N23" s="25">
        <v>98.7</v>
      </c>
      <c r="O23" s="25">
        <v>102.3</v>
      </c>
      <c r="P23" s="25">
        <v>104.3</v>
      </c>
      <c r="Q23" s="25">
        <v>100</v>
      </c>
      <c r="R23" s="25">
        <v>104.9</v>
      </c>
      <c r="S23" s="25">
        <v>123.9</v>
      </c>
      <c r="T23" s="25">
        <v>134.69999999999999</v>
      </c>
      <c r="U23" s="84"/>
      <c r="V23" s="84"/>
    </row>
    <row r="24" spans="1:22" ht="17.25" customHeight="1" x14ac:dyDescent="0.2">
      <c r="A24" s="20" t="s">
        <v>87</v>
      </c>
      <c r="B24" s="25">
        <v>105.6</v>
      </c>
      <c r="C24" s="25">
        <v>104.2</v>
      </c>
      <c r="D24" s="25">
        <v>101.9</v>
      </c>
      <c r="E24" s="25">
        <v>100.3</v>
      </c>
      <c r="F24" s="25">
        <v>101.6</v>
      </c>
      <c r="G24" s="25">
        <v>102.3</v>
      </c>
      <c r="H24" s="25">
        <v>103.2</v>
      </c>
      <c r="I24" s="25">
        <v>102.1</v>
      </c>
      <c r="J24" s="25">
        <v>100.7</v>
      </c>
      <c r="K24" s="25">
        <v>102</v>
      </c>
      <c r="L24" s="25">
        <v>100</v>
      </c>
      <c r="M24" s="25">
        <v>99.3</v>
      </c>
      <c r="N24" s="25">
        <v>98.6</v>
      </c>
      <c r="O24" s="25">
        <v>97.8</v>
      </c>
      <c r="P24" s="25">
        <v>95.2</v>
      </c>
      <c r="Q24" s="25">
        <v>95.3</v>
      </c>
      <c r="R24" s="25">
        <v>97.2</v>
      </c>
      <c r="S24" s="25">
        <v>105.5</v>
      </c>
      <c r="T24" s="25">
        <v>111</v>
      </c>
      <c r="U24" s="84"/>
      <c r="V24" s="84"/>
    </row>
    <row r="25" spans="1:22" x14ac:dyDescent="0.2">
      <c r="A25" s="20" t="s">
        <v>80</v>
      </c>
      <c r="B25" s="25">
        <v>95.3</v>
      </c>
      <c r="C25" s="25">
        <v>95.5</v>
      </c>
      <c r="D25" s="25">
        <v>96.3</v>
      </c>
      <c r="E25" s="25">
        <v>97.5</v>
      </c>
      <c r="F25" s="25">
        <v>97.9</v>
      </c>
      <c r="G25" s="25">
        <v>98.2</v>
      </c>
      <c r="H25" s="25">
        <v>99.6</v>
      </c>
      <c r="I25" s="25">
        <v>99.9</v>
      </c>
      <c r="J25" s="25">
        <v>99.7</v>
      </c>
      <c r="K25" s="25">
        <v>99.7</v>
      </c>
      <c r="L25" s="25">
        <v>100</v>
      </c>
      <c r="M25" s="25">
        <v>100.2</v>
      </c>
      <c r="N25" s="25">
        <v>101.3</v>
      </c>
      <c r="O25" s="25">
        <v>101.9</v>
      </c>
      <c r="P25" s="25">
        <v>102.8</v>
      </c>
      <c r="Q25" s="25">
        <v>102.3</v>
      </c>
      <c r="R25" s="25">
        <v>104.1</v>
      </c>
      <c r="S25" s="25">
        <v>104.9</v>
      </c>
      <c r="T25" s="25">
        <v>106.2</v>
      </c>
      <c r="U25" s="84"/>
      <c r="V25" s="84"/>
    </row>
    <row r="26" spans="1:22" x14ac:dyDescent="0.2">
      <c r="A26" s="20" t="s">
        <v>49</v>
      </c>
      <c r="B26" s="25">
        <v>86.8</v>
      </c>
      <c r="C26" s="25">
        <v>89.6</v>
      </c>
      <c r="D26" s="25">
        <v>89.9</v>
      </c>
      <c r="E26" s="25">
        <v>92.9</v>
      </c>
      <c r="F26" s="25">
        <v>89.5</v>
      </c>
      <c r="G26" s="25">
        <v>94</v>
      </c>
      <c r="H26" s="25">
        <v>98.6</v>
      </c>
      <c r="I26" s="25">
        <v>101.3</v>
      </c>
      <c r="J26" s="25">
        <v>100.8</v>
      </c>
      <c r="K26" s="25">
        <v>102.1</v>
      </c>
      <c r="L26" s="25">
        <v>100</v>
      </c>
      <c r="M26" s="25">
        <v>99.2</v>
      </c>
      <c r="N26" s="25">
        <v>101.7</v>
      </c>
      <c r="O26" s="25">
        <v>104.3</v>
      </c>
      <c r="P26" s="25">
        <v>106.8</v>
      </c>
      <c r="Q26" s="25">
        <v>107.2</v>
      </c>
      <c r="R26" s="25">
        <v>113.2</v>
      </c>
      <c r="S26" s="25">
        <v>120.9</v>
      </c>
      <c r="T26" s="25">
        <v>117.6</v>
      </c>
      <c r="U26" s="84"/>
      <c r="V26" s="84"/>
    </row>
    <row r="27" spans="1:22" x14ac:dyDescent="0.2">
      <c r="A27" s="20" t="s">
        <v>81</v>
      </c>
      <c r="B27" s="25">
        <v>108.3</v>
      </c>
      <c r="C27" s="25">
        <v>110</v>
      </c>
      <c r="D27" s="25">
        <v>109.4</v>
      </c>
      <c r="E27" s="25">
        <v>109.5</v>
      </c>
      <c r="F27" s="25">
        <v>109.2</v>
      </c>
      <c r="G27" s="25">
        <v>107.8</v>
      </c>
      <c r="H27" s="25">
        <v>103.8</v>
      </c>
      <c r="I27" s="25">
        <v>102</v>
      </c>
      <c r="J27" s="25">
        <v>99</v>
      </c>
      <c r="K27" s="25">
        <v>98.4</v>
      </c>
      <c r="L27" s="25">
        <v>100</v>
      </c>
      <c r="M27" s="25">
        <v>99.8</v>
      </c>
      <c r="N27" s="25">
        <v>100.1</v>
      </c>
      <c r="O27" s="25">
        <v>99.9</v>
      </c>
      <c r="P27" s="25">
        <v>98.8</v>
      </c>
      <c r="Q27" s="25">
        <v>94.5</v>
      </c>
      <c r="R27" s="25">
        <v>96.3</v>
      </c>
      <c r="S27" s="25">
        <v>107.5</v>
      </c>
      <c r="T27" s="25">
        <v>114.4</v>
      </c>
      <c r="U27" s="84"/>
      <c r="V27" s="84"/>
    </row>
    <row r="28" spans="1:22" x14ac:dyDescent="0.2">
      <c r="A28" s="20" t="s">
        <v>82</v>
      </c>
      <c r="B28" s="25">
        <v>100.3</v>
      </c>
      <c r="C28" s="25">
        <v>97.9</v>
      </c>
      <c r="D28" s="25">
        <v>98</v>
      </c>
      <c r="E28" s="25">
        <v>101.5</v>
      </c>
      <c r="F28" s="25">
        <v>99.8</v>
      </c>
      <c r="G28" s="25">
        <v>98.8</v>
      </c>
      <c r="H28" s="25">
        <v>100.7</v>
      </c>
      <c r="I28" s="25">
        <v>100.3</v>
      </c>
      <c r="J28" s="25">
        <v>100.1</v>
      </c>
      <c r="K28" s="25">
        <v>100</v>
      </c>
      <c r="L28" s="25">
        <v>100</v>
      </c>
      <c r="M28" s="25">
        <v>101.2</v>
      </c>
      <c r="N28" s="25">
        <v>101.8</v>
      </c>
      <c r="O28" s="25">
        <v>101</v>
      </c>
      <c r="P28" s="25">
        <v>102.6</v>
      </c>
      <c r="Q28" s="25">
        <v>103.1</v>
      </c>
      <c r="R28" s="25">
        <v>105.7</v>
      </c>
      <c r="S28" s="25">
        <v>109.3</v>
      </c>
      <c r="T28" s="25">
        <v>115.1</v>
      </c>
      <c r="U28" s="84"/>
      <c r="V28" s="84"/>
    </row>
    <row r="29" spans="1:22" ht="17.25" customHeight="1" x14ac:dyDescent="0.2">
      <c r="A29" s="20" t="s">
        <v>83</v>
      </c>
      <c r="B29" s="25">
        <v>85</v>
      </c>
      <c r="C29" s="25">
        <v>89.8</v>
      </c>
      <c r="D29" s="25">
        <v>94.7</v>
      </c>
      <c r="E29" s="25">
        <v>96.6</v>
      </c>
      <c r="F29" s="25">
        <v>98.8</v>
      </c>
      <c r="G29" s="25">
        <v>99.1</v>
      </c>
      <c r="H29" s="25">
        <v>100</v>
      </c>
      <c r="I29" s="25">
        <v>100</v>
      </c>
      <c r="J29" s="25">
        <v>100</v>
      </c>
      <c r="K29" s="25">
        <v>100</v>
      </c>
      <c r="L29" s="25">
        <v>100</v>
      </c>
      <c r="M29" s="25">
        <v>100</v>
      </c>
      <c r="N29" s="25">
        <v>100.5</v>
      </c>
      <c r="O29" s="25">
        <v>100.9</v>
      </c>
      <c r="P29" s="25">
        <v>100.8</v>
      </c>
      <c r="Q29" s="25">
        <v>100.8</v>
      </c>
      <c r="R29" s="25">
        <v>99.9</v>
      </c>
      <c r="S29" s="25">
        <v>101.7</v>
      </c>
      <c r="T29" s="25">
        <v>105.9</v>
      </c>
      <c r="U29" s="84"/>
      <c r="V29" s="84"/>
    </row>
    <row r="30" spans="1:22" x14ac:dyDescent="0.2">
      <c r="A30" s="20" t="s">
        <v>84</v>
      </c>
      <c r="B30" s="25">
        <v>78.2</v>
      </c>
      <c r="C30" s="25">
        <v>80.099999999999994</v>
      </c>
      <c r="D30" s="25">
        <v>82.6</v>
      </c>
      <c r="E30" s="25">
        <v>87.8</v>
      </c>
      <c r="F30" s="25">
        <v>91.8</v>
      </c>
      <c r="G30" s="25">
        <v>92.3</v>
      </c>
      <c r="H30" s="25">
        <v>92.6</v>
      </c>
      <c r="I30" s="25">
        <v>95.9</v>
      </c>
      <c r="J30" s="25">
        <v>96.8</v>
      </c>
      <c r="K30" s="25">
        <v>99.1</v>
      </c>
      <c r="L30" s="25">
        <v>100</v>
      </c>
      <c r="M30" s="25">
        <v>101.9</v>
      </c>
      <c r="N30" s="25">
        <v>103.4</v>
      </c>
      <c r="O30" s="25">
        <v>106.3</v>
      </c>
      <c r="P30" s="25">
        <v>109.1</v>
      </c>
      <c r="Q30" s="25">
        <v>108.9</v>
      </c>
      <c r="R30" s="25">
        <v>109.7</v>
      </c>
      <c r="S30" s="25">
        <v>114.5</v>
      </c>
      <c r="T30" s="25">
        <v>116.2</v>
      </c>
      <c r="U30" s="84"/>
      <c r="V30" s="84"/>
    </row>
    <row r="31" spans="1:22" x14ac:dyDescent="0.2">
      <c r="A31" s="20" t="s">
        <v>85</v>
      </c>
      <c r="B31" s="25">
        <v>83.6</v>
      </c>
      <c r="C31" s="25">
        <v>85</v>
      </c>
      <c r="D31" s="25">
        <v>87.3</v>
      </c>
      <c r="E31" s="25">
        <v>90.1</v>
      </c>
      <c r="F31" s="25">
        <v>96.3</v>
      </c>
      <c r="G31" s="25">
        <v>98.2</v>
      </c>
      <c r="H31" s="25">
        <v>100.3</v>
      </c>
      <c r="I31" s="25">
        <v>104.8</v>
      </c>
      <c r="J31" s="25">
        <v>104.3</v>
      </c>
      <c r="K31" s="25">
        <v>103</v>
      </c>
      <c r="L31" s="25">
        <v>100</v>
      </c>
      <c r="M31" s="25">
        <v>99</v>
      </c>
      <c r="N31" s="25">
        <v>99.1</v>
      </c>
      <c r="O31" s="25">
        <v>101.1</v>
      </c>
      <c r="P31" s="25">
        <v>102.9</v>
      </c>
      <c r="Q31" s="25">
        <v>108.4</v>
      </c>
      <c r="R31" s="25">
        <v>112</v>
      </c>
      <c r="S31" s="25">
        <v>114.2</v>
      </c>
      <c r="T31" s="25">
        <v>118.9</v>
      </c>
      <c r="U31" s="84"/>
      <c r="V31" s="84"/>
    </row>
    <row r="32" spans="1:22" ht="17.25" customHeight="1" x14ac:dyDescent="0.2">
      <c r="A32" s="40" t="s">
        <v>10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84"/>
      <c r="V32" s="84"/>
    </row>
    <row r="33" spans="1:22" x14ac:dyDescent="0.2">
      <c r="A33" s="40" t="s">
        <v>4</v>
      </c>
      <c r="B33" s="48">
        <v>77.599999999999994</v>
      </c>
      <c r="C33" s="48">
        <v>79.400000000000006</v>
      </c>
      <c r="D33" s="48">
        <v>81.099999999999994</v>
      </c>
      <c r="E33" s="48">
        <v>86.5</v>
      </c>
      <c r="F33" s="48">
        <v>88.4</v>
      </c>
      <c r="G33" s="48">
        <v>90.1</v>
      </c>
      <c r="H33" s="48">
        <v>91.8</v>
      </c>
      <c r="I33" s="48">
        <v>96</v>
      </c>
      <c r="J33" s="48">
        <v>97.2</v>
      </c>
      <c r="K33" s="48">
        <v>98.6</v>
      </c>
      <c r="L33" s="48">
        <v>100</v>
      </c>
      <c r="M33" s="48">
        <v>101.1</v>
      </c>
      <c r="N33" s="49">
        <v>101.9</v>
      </c>
      <c r="O33" s="49">
        <v>101.9</v>
      </c>
      <c r="P33" s="49">
        <v>102.9</v>
      </c>
      <c r="Q33" s="49">
        <v>105</v>
      </c>
      <c r="R33" s="49">
        <v>105.1</v>
      </c>
      <c r="S33" s="49">
        <v>106.4</v>
      </c>
      <c r="T33" s="49">
        <v>109.1</v>
      </c>
      <c r="U33" s="84"/>
      <c r="V33" s="84"/>
    </row>
    <row r="34" spans="1:22" x14ac:dyDescent="0.2">
      <c r="A34" s="20" t="s">
        <v>77</v>
      </c>
      <c r="B34" s="25">
        <v>69.7</v>
      </c>
      <c r="C34" s="25">
        <v>71.8</v>
      </c>
      <c r="D34" s="25">
        <v>74.099999999999994</v>
      </c>
      <c r="E34" s="25">
        <v>80.7</v>
      </c>
      <c r="F34" s="25">
        <v>84.5</v>
      </c>
      <c r="G34" s="25">
        <v>87.7</v>
      </c>
      <c r="H34" s="25">
        <v>90.6</v>
      </c>
      <c r="I34" s="25">
        <v>94.2</v>
      </c>
      <c r="J34" s="25">
        <v>95.7</v>
      </c>
      <c r="K34" s="25">
        <v>97.8</v>
      </c>
      <c r="L34" s="25">
        <v>100</v>
      </c>
      <c r="M34" s="25">
        <v>103.3</v>
      </c>
      <c r="N34" s="37">
        <v>105.8</v>
      </c>
      <c r="O34" s="37">
        <v>106.4</v>
      </c>
      <c r="P34" s="37">
        <v>107.7</v>
      </c>
      <c r="Q34" s="37">
        <v>109.7</v>
      </c>
      <c r="R34" s="37">
        <v>109.6</v>
      </c>
      <c r="S34" s="37">
        <v>113.5</v>
      </c>
      <c r="T34" s="37">
        <v>117</v>
      </c>
      <c r="U34" s="84"/>
      <c r="V34" s="84"/>
    </row>
    <row r="35" spans="1:22" x14ac:dyDescent="0.2">
      <c r="A35" s="20" t="s">
        <v>78</v>
      </c>
      <c r="B35" s="25">
        <v>75.099999999999994</v>
      </c>
      <c r="C35" s="25">
        <v>75.7</v>
      </c>
      <c r="D35" s="25">
        <v>76.400000000000006</v>
      </c>
      <c r="E35" s="25">
        <v>89.6</v>
      </c>
      <c r="F35" s="25">
        <v>91.8</v>
      </c>
      <c r="G35" s="25">
        <v>92.9</v>
      </c>
      <c r="H35" s="25">
        <v>93.7</v>
      </c>
      <c r="I35" s="25">
        <v>95.4</v>
      </c>
      <c r="J35" s="25">
        <v>96.4</v>
      </c>
      <c r="K35" s="25">
        <v>98.9</v>
      </c>
      <c r="L35" s="25">
        <v>100</v>
      </c>
      <c r="M35" s="25">
        <v>101.3</v>
      </c>
      <c r="N35" s="37">
        <v>102.1</v>
      </c>
      <c r="O35" s="37">
        <v>103.3</v>
      </c>
      <c r="P35" s="37">
        <v>105.1</v>
      </c>
      <c r="Q35" s="37">
        <v>112.7</v>
      </c>
      <c r="R35" s="37">
        <v>112.7</v>
      </c>
      <c r="S35" s="37">
        <v>114.8</v>
      </c>
      <c r="T35" s="37">
        <v>117.2</v>
      </c>
      <c r="U35" s="84"/>
      <c r="V35" s="84"/>
    </row>
    <row r="36" spans="1:22" x14ac:dyDescent="0.2">
      <c r="A36" s="20" t="s">
        <v>79</v>
      </c>
      <c r="B36" s="25">
        <v>103.7</v>
      </c>
      <c r="C36" s="25">
        <v>102.6</v>
      </c>
      <c r="D36" s="25">
        <v>100.8</v>
      </c>
      <c r="E36" s="25">
        <v>104.6</v>
      </c>
      <c r="F36" s="25">
        <v>105</v>
      </c>
      <c r="G36" s="25">
        <v>104.6</v>
      </c>
      <c r="H36" s="25">
        <v>103.2</v>
      </c>
      <c r="I36" s="25">
        <v>103</v>
      </c>
      <c r="J36" s="25">
        <v>103.1</v>
      </c>
      <c r="K36" s="25">
        <v>102.4</v>
      </c>
      <c r="L36" s="25">
        <v>100</v>
      </c>
      <c r="M36" s="25">
        <v>97.7</v>
      </c>
      <c r="N36" s="37">
        <v>96.6</v>
      </c>
      <c r="O36" s="37">
        <v>96.6</v>
      </c>
      <c r="P36" s="37">
        <v>97.7</v>
      </c>
      <c r="Q36" s="37">
        <v>95.8</v>
      </c>
      <c r="R36" s="37">
        <v>92.1</v>
      </c>
      <c r="S36" s="37">
        <v>93</v>
      </c>
      <c r="T36" s="37">
        <v>94</v>
      </c>
      <c r="U36" s="84"/>
      <c r="V36" s="84"/>
    </row>
    <row r="37" spans="1:22" x14ac:dyDescent="0.2">
      <c r="A37" s="20" t="s">
        <v>86</v>
      </c>
      <c r="B37" s="25">
        <v>65.8</v>
      </c>
      <c r="C37" s="25">
        <v>69</v>
      </c>
      <c r="D37" s="25">
        <v>73</v>
      </c>
      <c r="E37" s="25">
        <v>76.900000000000006</v>
      </c>
      <c r="F37" s="25">
        <v>79.2</v>
      </c>
      <c r="G37" s="25">
        <v>80.8</v>
      </c>
      <c r="H37" s="25">
        <v>84.1</v>
      </c>
      <c r="I37" s="25">
        <v>95.1</v>
      </c>
      <c r="J37" s="25">
        <v>96.7</v>
      </c>
      <c r="K37" s="25">
        <v>98.4</v>
      </c>
      <c r="L37" s="25">
        <v>100</v>
      </c>
      <c r="M37" s="25">
        <v>99.8</v>
      </c>
      <c r="N37" s="37">
        <v>97.8</v>
      </c>
      <c r="O37" s="37">
        <v>94.7</v>
      </c>
      <c r="P37" s="37">
        <v>95.7</v>
      </c>
      <c r="Q37" s="37">
        <v>96.5</v>
      </c>
      <c r="R37" s="37">
        <v>96.3</v>
      </c>
      <c r="S37" s="37">
        <v>94.8</v>
      </c>
      <c r="T37" s="37">
        <v>97</v>
      </c>
      <c r="U37" s="84"/>
      <c r="V37" s="84"/>
    </row>
    <row r="38" spans="1:22" ht="17.25" customHeight="1" x14ac:dyDescent="0.2">
      <c r="A38" s="20" t="s">
        <v>87</v>
      </c>
      <c r="B38" s="25">
        <v>76.8</v>
      </c>
      <c r="C38" s="25">
        <v>77.8</v>
      </c>
      <c r="D38" s="25">
        <v>78.5</v>
      </c>
      <c r="E38" s="25">
        <v>83</v>
      </c>
      <c r="F38" s="25">
        <v>88.6</v>
      </c>
      <c r="G38" s="25">
        <v>90.6</v>
      </c>
      <c r="H38" s="25">
        <v>91.6</v>
      </c>
      <c r="I38" s="25">
        <v>94</v>
      </c>
      <c r="J38" s="25">
        <v>96.3</v>
      </c>
      <c r="K38" s="25">
        <v>98.5</v>
      </c>
      <c r="L38" s="25">
        <v>100</v>
      </c>
      <c r="M38" s="25">
        <v>101.6</v>
      </c>
      <c r="N38" s="37">
        <v>99.3</v>
      </c>
      <c r="O38" s="37">
        <v>97.4</v>
      </c>
      <c r="P38" s="37">
        <v>95.8</v>
      </c>
      <c r="Q38" s="37">
        <v>98.9</v>
      </c>
      <c r="R38" s="37">
        <v>95.5</v>
      </c>
      <c r="S38" s="37">
        <v>94.7</v>
      </c>
      <c r="T38" s="37">
        <v>100.7</v>
      </c>
      <c r="U38" s="84"/>
      <c r="V38" s="84"/>
    </row>
    <row r="39" spans="1:22" x14ac:dyDescent="0.2">
      <c r="A39" s="20" t="s">
        <v>80</v>
      </c>
      <c r="B39" s="25">
        <v>70</v>
      </c>
      <c r="C39" s="25">
        <v>71.2</v>
      </c>
      <c r="D39" s="25">
        <v>71</v>
      </c>
      <c r="E39" s="25">
        <v>81.400000000000006</v>
      </c>
      <c r="F39" s="25">
        <v>83.2</v>
      </c>
      <c r="G39" s="25">
        <v>89.2</v>
      </c>
      <c r="H39" s="25">
        <v>93.4</v>
      </c>
      <c r="I39" s="25">
        <v>98</v>
      </c>
      <c r="J39" s="25">
        <v>98.3</v>
      </c>
      <c r="K39" s="25">
        <v>97.7</v>
      </c>
      <c r="L39" s="25">
        <v>100</v>
      </c>
      <c r="M39" s="25">
        <v>101</v>
      </c>
      <c r="N39" s="37">
        <v>102.3</v>
      </c>
      <c r="O39" s="37">
        <v>103</v>
      </c>
      <c r="P39" s="37">
        <v>103</v>
      </c>
      <c r="Q39" s="37">
        <v>103</v>
      </c>
      <c r="R39" s="37">
        <v>103</v>
      </c>
      <c r="S39" s="37">
        <v>104.9</v>
      </c>
      <c r="T39" s="37">
        <v>106.5</v>
      </c>
      <c r="U39" s="84"/>
      <c r="V39" s="84"/>
    </row>
    <row r="40" spans="1:22" x14ac:dyDescent="0.2">
      <c r="A40" s="20" t="s">
        <v>49</v>
      </c>
      <c r="B40" s="25">
        <v>80.900000000000006</v>
      </c>
      <c r="C40" s="25">
        <v>82.5</v>
      </c>
      <c r="D40" s="25">
        <v>85.3</v>
      </c>
      <c r="E40" s="25">
        <v>85.6</v>
      </c>
      <c r="F40" s="25">
        <v>87.7</v>
      </c>
      <c r="G40" s="25">
        <v>88.6</v>
      </c>
      <c r="H40" s="25">
        <v>89.1</v>
      </c>
      <c r="I40" s="25">
        <v>93.7</v>
      </c>
      <c r="J40" s="25">
        <v>96.1</v>
      </c>
      <c r="K40" s="25">
        <v>98.5</v>
      </c>
      <c r="L40" s="25">
        <v>100</v>
      </c>
      <c r="M40" s="25">
        <v>102.3</v>
      </c>
      <c r="N40" s="37">
        <v>105.2</v>
      </c>
      <c r="O40" s="37">
        <v>103.9</v>
      </c>
      <c r="P40" s="37">
        <v>102.2</v>
      </c>
      <c r="Q40" s="37">
        <v>105.1</v>
      </c>
      <c r="R40" s="37">
        <v>107.2</v>
      </c>
      <c r="S40" s="37">
        <v>106.5</v>
      </c>
      <c r="T40" s="37">
        <v>108.8</v>
      </c>
      <c r="U40" s="84"/>
      <c r="V40" s="84"/>
    </row>
    <row r="41" spans="1:22" x14ac:dyDescent="0.2">
      <c r="A41" s="20" t="s">
        <v>81</v>
      </c>
      <c r="B41" s="25">
        <v>121.1</v>
      </c>
      <c r="C41" s="25">
        <v>122.4</v>
      </c>
      <c r="D41" s="25">
        <v>113.9</v>
      </c>
      <c r="E41" s="25">
        <v>111.4</v>
      </c>
      <c r="F41" s="25">
        <v>108.5</v>
      </c>
      <c r="G41" s="25">
        <v>108.7</v>
      </c>
      <c r="H41" s="25">
        <v>108.8</v>
      </c>
      <c r="I41" s="25">
        <v>109</v>
      </c>
      <c r="J41" s="25">
        <v>105.3</v>
      </c>
      <c r="K41" s="25">
        <v>101.1</v>
      </c>
      <c r="L41" s="25">
        <v>100</v>
      </c>
      <c r="M41" s="25">
        <v>100.1</v>
      </c>
      <c r="N41" s="37">
        <v>99.6</v>
      </c>
      <c r="O41" s="37">
        <v>100.3</v>
      </c>
      <c r="P41" s="37">
        <v>100.5</v>
      </c>
      <c r="Q41" s="37">
        <v>98.9</v>
      </c>
      <c r="R41" s="37">
        <v>96.6</v>
      </c>
      <c r="S41" s="37">
        <v>97.5</v>
      </c>
      <c r="T41" s="37">
        <v>97.8</v>
      </c>
      <c r="U41" s="84"/>
      <c r="V41" s="84"/>
    </row>
    <row r="42" spans="1:22" x14ac:dyDescent="0.2">
      <c r="A42" s="20" t="s">
        <v>82</v>
      </c>
      <c r="B42" s="25">
        <v>99.1</v>
      </c>
      <c r="C42" s="25">
        <v>102.3</v>
      </c>
      <c r="D42" s="25">
        <v>104.1</v>
      </c>
      <c r="E42" s="25">
        <v>104.9</v>
      </c>
      <c r="F42" s="25">
        <v>104.1</v>
      </c>
      <c r="G42" s="25">
        <v>103.1</v>
      </c>
      <c r="H42" s="25">
        <v>100.8</v>
      </c>
      <c r="I42" s="25">
        <v>100.4</v>
      </c>
      <c r="J42" s="25">
        <v>99.7</v>
      </c>
      <c r="K42" s="25">
        <v>98.7</v>
      </c>
      <c r="L42" s="25">
        <v>100</v>
      </c>
      <c r="M42" s="25">
        <v>101.1</v>
      </c>
      <c r="N42" s="37">
        <v>105</v>
      </c>
      <c r="O42" s="37">
        <v>108.1</v>
      </c>
      <c r="P42" s="37">
        <v>109.3</v>
      </c>
      <c r="Q42" s="37">
        <v>109.6</v>
      </c>
      <c r="R42" s="37">
        <v>110.8</v>
      </c>
      <c r="S42" s="37">
        <v>116.9</v>
      </c>
      <c r="T42" s="37">
        <v>121.8</v>
      </c>
      <c r="U42" s="84"/>
      <c r="V42" s="84"/>
    </row>
    <row r="43" spans="1:22" ht="17.25" customHeight="1" x14ac:dyDescent="0.2">
      <c r="A43" s="20" t="s">
        <v>83</v>
      </c>
      <c r="B43" s="37" t="s">
        <v>32</v>
      </c>
      <c r="C43" s="37" t="s">
        <v>32</v>
      </c>
      <c r="D43" s="37" t="s">
        <v>32</v>
      </c>
      <c r="E43" s="37" t="s">
        <v>32</v>
      </c>
      <c r="F43" s="37" t="s">
        <v>32</v>
      </c>
      <c r="G43" s="37" t="s">
        <v>32</v>
      </c>
      <c r="H43" s="37" t="s">
        <v>32</v>
      </c>
      <c r="I43" s="37" t="s">
        <v>32</v>
      </c>
      <c r="J43" s="37" t="s">
        <v>32</v>
      </c>
      <c r="K43" s="37" t="s">
        <v>32</v>
      </c>
      <c r="L43" s="37" t="s">
        <v>32</v>
      </c>
      <c r="M43" s="37" t="s">
        <v>32</v>
      </c>
      <c r="N43" s="37" t="s">
        <v>32</v>
      </c>
      <c r="O43" s="37" t="s">
        <v>32</v>
      </c>
      <c r="P43" s="37" t="s">
        <v>32</v>
      </c>
      <c r="Q43" s="37" t="s">
        <v>32</v>
      </c>
      <c r="R43" s="37" t="s">
        <v>32</v>
      </c>
      <c r="S43" s="37" t="s">
        <v>32</v>
      </c>
      <c r="T43" s="37" t="s">
        <v>32</v>
      </c>
      <c r="U43" s="84"/>
      <c r="V43" s="84"/>
    </row>
    <row r="44" spans="1:22" x14ac:dyDescent="0.2">
      <c r="A44" s="20" t="s">
        <v>84</v>
      </c>
      <c r="B44" s="25">
        <v>88.7</v>
      </c>
      <c r="C44" s="25">
        <v>88.8</v>
      </c>
      <c r="D44" s="25">
        <v>88.1</v>
      </c>
      <c r="E44" s="25">
        <v>86</v>
      </c>
      <c r="F44" s="25">
        <v>86.8</v>
      </c>
      <c r="G44" s="25">
        <v>89.6</v>
      </c>
      <c r="H44" s="25">
        <v>94.3</v>
      </c>
      <c r="I44" s="25">
        <v>96.2</v>
      </c>
      <c r="J44" s="25">
        <v>97.7</v>
      </c>
      <c r="K44" s="25">
        <v>99.1</v>
      </c>
      <c r="L44" s="25">
        <v>100</v>
      </c>
      <c r="M44" s="25">
        <v>101.5</v>
      </c>
      <c r="N44" s="37">
        <v>102.8</v>
      </c>
      <c r="O44" s="37">
        <v>105.1</v>
      </c>
      <c r="P44" s="37">
        <v>107.9</v>
      </c>
      <c r="Q44" s="37">
        <v>113.9</v>
      </c>
      <c r="R44" s="37">
        <v>115.8</v>
      </c>
      <c r="S44" s="37">
        <v>116.7</v>
      </c>
      <c r="T44" s="37">
        <v>120.5</v>
      </c>
      <c r="U44" s="84"/>
      <c r="V44" s="84"/>
    </row>
    <row r="45" spans="1:22" ht="12.75" thickBot="1" x14ac:dyDescent="0.25">
      <c r="A45" s="23" t="s">
        <v>85</v>
      </c>
      <c r="B45" s="26">
        <v>85.3</v>
      </c>
      <c r="C45" s="26">
        <v>84.4</v>
      </c>
      <c r="D45" s="26">
        <v>85.5</v>
      </c>
      <c r="E45" s="26">
        <v>92.6</v>
      </c>
      <c r="F45" s="26">
        <v>92.8</v>
      </c>
      <c r="G45" s="26">
        <v>92.1</v>
      </c>
      <c r="H45" s="26">
        <v>92.2</v>
      </c>
      <c r="I45" s="26">
        <v>95.2</v>
      </c>
      <c r="J45" s="26">
        <v>97.9</v>
      </c>
      <c r="K45" s="26">
        <v>97.7</v>
      </c>
      <c r="L45" s="26">
        <v>100</v>
      </c>
      <c r="M45" s="26">
        <v>99</v>
      </c>
      <c r="N45" s="38">
        <v>101</v>
      </c>
      <c r="O45" s="38">
        <v>102.7</v>
      </c>
      <c r="P45" s="38">
        <v>103.5</v>
      </c>
      <c r="Q45" s="38">
        <v>105.1</v>
      </c>
      <c r="R45" s="38">
        <v>107.2</v>
      </c>
      <c r="S45" s="38">
        <v>108.5</v>
      </c>
      <c r="T45" s="38">
        <v>111</v>
      </c>
      <c r="U45" s="84"/>
      <c r="V45" s="84"/>
    </row>
    <row r="46" spans="1:22" x14ac:dyDescent="0.2">
      <c r="A46" s="67" t="s">
        <v>106</v>
      </c>
    </row>
    <row r="47" spans="1:22" x14ac:dyDescent="0.2">
      <c r="A47" s="67" t="s">
        <v>136</v>
      </c>
    </row>
  </sheetData>
  <phoneticPr fontId="12" type="noConversion"/>
  <pageMargins left="0.31496062992125984" right="0.31496062992125984" top="0.74803149606299213" bottom="0.74803149606299213" header="0.31496062992125984" footer="0.31496062992125984"/>
  <pageSetup paperSize="9" scale="90" orientation="portrait" r:id="rId1"/>
  <ignoredErrors>
    <ignoredError sqref="B3:T3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983E-0038-419A-AB3C-54F2B791A2E2}">
  <dimension ref="A1:Y20"/>
  <sheetViews>
    <sheetView showGridLines="0" workbookViewId="0"/>
  </sheetViews>
  <sheetFormatPr defaultRowHeight="12" customHeight="1" x14ac:dyDescent="0.25"/>
  <cols>
    <col min="1" max="1" width="8.7109375" customWidth="1"/>
    <col min="2" max="25" width="6" customWidth="1"/>
  </cols>
  <sheetData>
    <row r="1" spans="1:25" ht="12" customHeight="1" x14ac:dyDescent="0.2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5" ht="27" customHeight="1" thickBot="1" x14ac:dyDescent="0.3">
      <c r="A2" s="28" t="s">
        <v>143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5" ht="12" customHeight="1" x14ac:dyDescent="0.25">
      <c r="A3" s="29"/>
      <c r="B3" s="29">
        <v>2000</v>
      </c>
      <c r="C3" s="29">
        <v>2001</v>
      </c>
      <c r="D3" s="29">
        <v>2002</v>
      </c>
      <c r="E3" s="29">
        <v>2003</v>
      </c>
      <c r="F3" s="29">
        <v>2004</v>
      </c>
      <c r="G3" s="29">
        <v>2005</v>
      </c>
      <c r="H3" s="29">
        <v>2006</v>
      </c>
      <c r="I3" s="29">
        <v>2007</v>
      </c>
      <c r="J3" s="29">
        <v>2008</v>
      </c>
      <c r="K3" s="29">
        <v>2009</v>
      </c>
      <c r="L3" s="29">
        <v>2010</v>
      </c>
      <c r="M3" s="29">
        <v>2011</v>
      </c>
      <c r="N3" s="29">
        <v>2012</v>
      </c>
      <c r="O3" s="29">
        <v>2013</v>
      </c>
      <c r="P3" s="29">
        <v>2014</v>
      </c>
      <c r="Q3" s="29">
        <v>2015</v>
      </c>
      <c r="R3" s="29">
        <v>2016</v>
      </c>
      <c r="S3" s="29">
        <v>2017</v>
      </c>
      <c r="T3" s="29">
        <v>2018</v>
      </c>
      <c r="U3" s="29">
        <v>2019</v>
      </c>
      <c r="V3" s="29">
        <v>2020</v>
      </c>
      <c r="W3" s="29">
        <v>2021</v>
      </c>
      <c r="X3" s="29">
        <v>2022</v>
      </c>
      <c r="Y3" s="29">
        <v>2023</v>
      </c>
    </row>
    <row r="4" spans="1:25" ht="17.25" customHeight="1" x14ac:dyDescent="0.25">
      <c r="A4" s="20" t="s">
        <v>8</v>
      </c>
      <c r="B4" s="63">
        <v>0.29499999999999998</v>
      </c>
      <c r="C4" s="63">
        <v>0.27500000000000002</v>
      </c>
      <c r="D4" s="63">
        <v>0.28000000000000003</v>
      </c>
      <c r="E4" s="63">
        <v>0.28199999999999997</v>
      </c>
      <c r="F4" s="63">
        <v>0.31</v>
      </c>
      <c r="G4" s="63">
        <v>0.32</v>
      </c>
      <c r="H4" s="63">
        <v>0.30499999999999999</v>
      </c>
      <c r="I4" s="63">
        <v>0.3</v>
      </c>
      <c r="J4" s="63">
        <v>0.27300000000000002</v>
      </c>
      <c r="K4" s="63">
        <v>0.27</v>
      </c>
      <c r="L4" s="63">
        <v>0.28699999999999998</v>
      </c>
      <c r="M4" s="63">
        <v>0.28199999999999997</v>
      </c>
      <c r="N4" s="63">
        <v>0.26400000000000001</v>
      </c>
      <c r="O4" s="63">
        <v>0.27</v>
      </c>
      <c r="P4" s="63">
        <v>0.26900000000000002</v>
      </c>
      <c r="Q4" s="63">
        <v>0.28000000000000003</v>
      </c>
      <c r="R4" s="63">
        <v>0.27</v>
      </c>
      <c r="S4" s="63">
        <v>0.27</v>
      </c>
      <c r="T4" s="63">
        <v>0.27</v>
      </c>
      <c r="U4" s="63">
        <v>0.28000000000000003</v>
      </c>
      <c r="V4" s="63">
        <v>0.27</v>
      </c>
      <c r="W4" s="63">
        <v>0.28999999999999998</v>
      </c>
      <c r="X4" s="63">
        <v>0.28599999999999998</v>
      </c>
      <c r="Y4" s="63" t="s">
        <v>32</v>
      </c>
    </row>
    <row r="5" spans="1:25" ht="17.25" customHeight="1" x14ac:dyDescent="0.25">
      <c r="A5" s="20" t="s">
        <v>9</v>
      </c>
      <c r="B5" s="63" t="s">
        <v>32</v>
      </c>
      <c r="C5" s="63" t="s">
        <v>32</v>
      </c>
      <c r="D5" s="63" t="s">
        <v>32</v>
      </c>
      <c r="E5" s="63" t="s">
        <v>32</v>
      </c>
      <c r="F5" s="63" t="s">
        <v>32</v>
      </c>
      <c r="G5" s="63" t="s">
        <v>32</v>
      </c>
      <c r="H5" s="63" t="s">
        <v>32</v>
      </c>
      <c r="I5" s="63" t="s">
        <v>32</v>
      </c>
      <c r="J5" s="63" t="s">
        <v>32</v>
      </c>
      <c r="K5" s="63">
        <v>0.2</v>
      </c>
      <c r="L5" s="63">
        <v>0.20200000000000001</v>
      </c>
      <c r="M5" s="63">
        <v>0.216</v>
      </c>
      <c r="N5" s="63">
        <v>0.22700000000000001</v>
      </c>
      <c r="O5" s="63">
        <v>0.22700000000000001</v>
      </c>
      <c r="P5" s="63">
        <v>0.22600000000000001</v>
      </c>
      <c r="Q5" s="63">
        <v>0.24</v>
      </c>
      <c r="R5" s="63">
        <v>0.23</v>
      </c>
      <c r="S5" s="63">
        <v>0.23</v>
      </c>
      <c r="T5" s="63">
        <v>0.23</v>
      </c>
      <c r="U5" s="63">
        <v>0.22</v>
      </c>
      <c r="V5" s="63">
        <v>0.21</v>
      </c>
      <c r="W5" s="63">
        <v>0.22</v>
      </c>
      <c r="X5" s="63">
        <v>0.22</v>
      </c>
      <c r="Y5" s="63" t="s">
        <v>32</v>
      </c>
    </row>
    <row r="6" spans="1:25" ht="17.25" customHeight="1" thickBot="1" x14ac:dyDescent="0.3">
      <c r="A6" s="23" t="s">
        <v>10</v>
      </c>
      <c r="B6" s="64" t="s">
        <v>32</v>
      </c>
      <c r="C6" s="64" t="s">
        <v>32</v>
      </c>
      <c r="D6" s="64">
        <v>0.34</v>
      </c>
      <c r="E6" s="64">
        <v>0.35</v>
      </c>
      <c r="F6" s="64">
        <v>0.35</v>
      </c>
      <c r="G6" s="64">
        <v>0.33</v>
      </c>
      <c r="H6" s="64">
        <v>0.34</v>
      </c>
      <c r="I6" s="64">
        <v>0.34</v>
      </c>
      <c r="J6" s="64">
        <v>0.34</v>
      </c>
      <c r="K6" s="64">
        <v>0.33</v>
      </c>
      <c r="L6" s="64">
        <v>0.34</v>
      </c>
      <c r="M6" s="64">
        <v>0.34</v>
      </c>
      <c r="N6" s="64">
        <v>0.35</v>
      </c>
      <c r="O6" s="64">
        <v>0.35</v>
      </c>
      <c r="P6" s="64">
        <v>0.35</v>
      </c>
      <c r="Q6" s="64">
        <v>0.35</v>
      </c>
      <c r="R6" s="64">
        <v>0.36</v>
      </c>
      <c r="S6" s="64">
        <v>0.36</v>
      </c>
      <c r="T6" s="64">
        <v>0.35</v>
      </c>
      <c r="U6" s="64">
        <v>0.35</v>
      </c>
      <c r="V6" s="64">
        <v>0.35</v>
      </c>
      <c r="W6" s="64">
        <v>0.34</v>
      </c>
      <c r="X6" s="64">
        <v>0.34</v>
      </c>
      <c r="Y6" s="64">
        <v>0.34</v>
      </c>
    </row>
    <row r="7" spans="1:25" ht="12" customHeight="1" x14ac:dyDescent="0.25">
      <c r="A7" s="67" t="s">
        <v>88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5" ht="12" customHeight="1" x14ac:dyDescent="0.25">
      <c r="A8" s="67" t="s">
        <v>89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5" ht="12" customHeight="1" x14ac:dyDescent="0.25">
      <c r="A9" s="67" t="s">
        <v>90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5" ht="12" customHeight="1" x14ac:dyDescent="0.25">
      <c r="A10" s="67" t="s">
        <v>91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5" ht="12" customHeight="1" x14ac:dyDescent="0.25">
      <c r="A11" s="67" t="s">
        <v>106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5" ht="12" customHeight="1" x14ac:dyDescent="0.25">
      <c r="A12" s="67" t="s">
        <v>136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5" ht="12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5" ht="12" customHeight="1" x14ac:dyDescent="0.25">
      <c r="A14" s="20"/>
    </row>
    <row r="15" spans="1:25" ht="12" customHeight="1" x14ac:dyDescent="0.25">
      <c r="A15" s="20"/>
    </row>
    <row r="16" spans="1:25" ht="12" customHeight="1" x14ac:dyDescent="0.25">
      <c r="A16" s="20"/>
    </row>
    <row r="17" spans="1:20" ht="12" customHeight="1" x14ac:dyDescent="0.25">
      <c r="A17" s="20"/>
    </row>
    <row r="18" spans="1:20" ht="12" customHeight="1" x14ac:dyDescent="0.25">
      <c r="K18" s="65"/>
      <c r="L18" s="65"/>
      <c r="M18" s="65"/>
      <c r="N18" s="65"/>
      <c r="O18" s="65"/>
      <c r="P18" s="65"/>
      <c r="Q18" s="65"/>
      <c r="R18" s="65"/>
      <c r="S18" s="65"/>
      <c r="T18" s="65"/>
    </row>
    <row r="19" spans="1:20" ht="12" customHeight="1" x14ac:dyDescent="0.25"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ht="12" customHeight="1" x14ac:dyDescent="0.25">
      <c r="K20" s="65"/>
      <c r="L20" s="65"/>
      <c r="M20" s="65"/>
      <c r="N20" s="65"/>
      <c r="O20" s="65"/>
      <c r="P20" s="65"/>
      <c r="Q20" s="65"/>
      <c r="R20" s="65"/>
      <c r="S20" s="65"/>
      <c r="T20" s="65"/>
    </row>
  </sheetData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B5E8-66EB-4B3A-805A-5BA937096D45}">
  <dimension ref="A1:S45"/>
  <sheetViews>
    <sheetView showGridLines="0" workbookViewId="0"/>
  </sheetViews>
  <sheetFormatPr defaultRowHeight="12" customHeight="1" x14ac:dyDescent="0.25"/>
  <cols>
    <col min="1" max="1" width="3.140625" customWidth="1"/>
    <col min="3" max="16" width="4.85546875" customWidth="1"/>
    <col min="17" max="20" width="5.5703125" customWidth="1"/>
  </cols>
  <sheetData>
    <row r="1" spans="1:19" ht="12" customHeight="1" x14ac:dyDescent="0.25">
      <c r="A1" s="1" t="s">
        <v>0</v>
      </c>
    </row>
    <row r="2" spans="1:19" ht="27" customHeight="1" thickBot="1" x14ac:dyDescent="0.3">
      <c r="A2" s="28" t="s">
        <v>98</v>
      </c>
    </row>
    <row r="3" spans="1:19" ht="12" customHeight="1" x14ac:dyDescent="0.25">
      <c r="A3" s="29"/>
      <c r="B3" s="29"/>
      <c r="C3" s="30" t="s">
        <v>19</v>
      </c>
      <c r="D3" s="30" t="s">
        <v>20</v>
      </c>
      <c r="E3" s="30" t="s">
        <v>21</v>
      </c>
      <c r="F3" s="30" t="s">
        <v>22</v>
      </c>
      <c r="G3" s="30" t="s">
        <v>23</v>
      </c>
      <c r="H3" s="30" t="s">
        <v>24</v>
      </c>
      <c r="I3" s="30" t="s">
        <v>25</v>
      </c>
      <c r="J3" s="30" t="s">
        <v>26</v>
      </c>
      <c r="K3" s="30" t="s">
        <v>27</v>
      </c>
      <c r="L3" s="30" t="s">
        <v>28</v>
      </c>
      <c r="M3" s="30" t="s">
        <v>29</v>
      </c>
      <c r="N3" s="30" t="s">
        <v>30</v>
      </c>
      <c r="O3" s="30" t="s">
        <v>31</v>
      </c>
      <c r="S3" s="20"/>
    </row>
    <row r="4" spans="1:19" ht="17.25" customHeight="1" x14ac:dyDescent="0.25">
      <c r="A4" s="28" t="s">
        <v>92</v>
      </c>
      <c r="B4" s="20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S4" s="20"/>
    </row>
    <row r="5" spans="1:19" ht="12" customHeight="1" x14ac:dyDescent="0.25">
      <c r="A5" s="20" t="s">
        <v>8</v>
      </c>
    </row>
    <row r="6" spans="1:19" ht="12" customHeight="1" x14ac:dyDescent="0.25">
      <c r="A6" s="20"/>
      <c r="B6" s="20" t="s">
        <v>34</v>
      </c>
      <c r="C6" s="31">
        <v>97</v>
      </c>
      <c r="D6" s="31">
        <v>201</v>
      </c>
      <c r="E6" s="31">
        <v>198</v>
      </c>
      <c r="F6" s="31">
        <v>266</v>
      </c>
      <c r="G6" s="31" t="s">
        <v>32</v>
      </c>
      <c r="H6" s="31" t="s">
        <v>32</v>
      </c>
      <c r="I6" s="31">
        <v>241.7</v>
      </c>
      <c r="J6" s="31" t="s">
        <v>32</v>
      </c>
      <c r="K6" s="31" t="s">
        <v>32</v>
      </c>
      <c r="L6" s="31" t="s">
        <v>32</v>
      </c>
      <c r="M6" s="31" t="s">
        <v>32</v>
      </c>
      <c r="N6" s="31">
        <v>219</v>
      </c>
      <c r="O6" s="31" t="s">
        <v>32</v>
      </c>
    </row>
    <row r="7" spans="1:19" ht="12" customHeight="1" x14ac:dyDescent="0.25">
      <c r="A7" s="20"/>
      <c r="B7" s="20" t="s">
        <v>33</v>
      </c>
      <c r="C7" s="31">
        <v>294</v>
      </c>
      <c r="D7" s="31">
        <v>322</v>
      </c>
      <c r="E7" s="31">
        <v>310</v>
      </c>
      <c r="F7" s="31">
        <v>233</v>
      </c>
      <c r="G7" s="31" t="s">
        <v>32</v>
      </c>
      <c r="H7" s="31" t="s">
        <v>32</v>
      </c>
      <c r="I7" s="31">
        <v>278.5</v>
      </c>
      <c r="J7" s="31" t="s">
        <v>32</v>
      </c>
      <c r="K7" s="31" t="s">
        <v>32</v>
      </c>
      <c r="L7" s="31" t="s">
        <v>32</v>
      </c>
      <c r="M7" s="31" t="s">
        <v>32</v>
      </c>
      <c r="N7" s="31">
        <v>278</v>
      </c>
      <c r="O7" s="31" t="s">
        <v>32</v>
      </c>
    </row>
    <row r="8" spans="1:19" ht="17.25" customHeight="1" x14ac:dyDescent="0.25">
      <c r="A8" s="20" t="s">
        <v>9</v>
      </c>
      <c r="S8" s="62"/>
    </row>
    <row r="9" spans="1:19" ht="12" customHeight="1" x14ac:dyDescent="0.25">
      <c r="A9" s="20"/>
      <c r="B9" s="20" t="s">
        <v>34</v>
      </c>
      <c r="C9" s="31" t="s">
        <v>32</v>
      </c>
      <c r="D9" s="31" t="s">
        <v>32</v>
      </c>
      <c r="E9" s="31">
        <v>212</v>
      </c>
      <c r="F9" s="31">
        <v>201</v>
      </c>
      <c r="G9" s="31" t="s">
        <v>32</v>
      </c>
      <c r="H9" s="31" t="s">
        <v>32</v>
      </c>
      <c r="I9" s="31">
        <v>201.3</v>
      </c>
      <c r="J9" s="31" t="s">
        <v>32</v>
      </c>
      <c r="K9" s="31" t="s">
        <v>32</v>
      </c>
      <c r="L9" s="31" t="s">
        <v>32</v>
      </c>
      <c r="M9" s="31" t="s">
        <v>32</v>
      </c>
      <c r="N9" s="31">
        <v>186</v>
      </c>
      <c r="O9" s="31" t="s">
        <v>32</v>
      </c>
    </row>
    <row r="10" spans="1:19" ht="12" customHeight="1" x14ac:dyDescent="0.25">
      <c r="A10" s="20"/>
      <c r="B10" s="20" t="s">
        <v>33</v>
      </c>
      <c r="C10" s="31" t="s">
        <v>32</v>
      </c>
      <c r="D10" s="31" t="s">
        <v>32</v>
      </c>
      <c r="E10" s="31">
        <v>206</v>
      </c>
      <c r="F10" s="31">
        <v>209</v>
      </c>
      <c r="G10" s="31" t="s">
        <v>32</v>
      </c>
      <c r="H10" s="31" t="s">
        <v>32</v>
      </c>
      <c r="I10" s="31">
        <v>181.9</v>
      </c>
      <c r="J10" s="31" t="s">
        <v>32</v>
      </c>
      <c r="K10" s="31" t="s">
        <v>32</v>
      </c>
      <c r="L10" s="31" t="s">
        <v>32</v>
      </c>
      <c r="M10" s="31" t="s">
        <v>32</v>
      </c>
      <c r="N10" s="31">
        <v>235</v>
      </c>
      <c r="O10" s="31" t="s">
        <v>32</v>
      </c>
    </row>
    <row r="11" spans="1:19" ht="17.25" customHeight="1" x14ac:dyDescent="0.25">
      <c r="A11" s="20" t="s">
        <v>10</v>
      </c>
    </row>
    <row r="12" spans="1:19" ht="12" customHeight="1" x14ac:dyDescent="0.25">
      <c r="A12" s="20"/>
      <c r="B12" s="20" t="s">
        <v>34</v>
      </c>
      <c r="C12" s="31" t="s">
        <v>32</v>
      </c>
      <c r="D12" s="31" t="s">
        <v>32</v>
      </c>
      <c r="E12" s="31">
        <v>225</v>
      </c>
      <c r="F12" s="31" t="s">
        <v>32</v>
      </c>
      <c r="G12" s="31" t="s">
        <v>32</v>
      </c>
      <c r="H12" s="31" t="s">
        <v>32</v>
      </c>
      <c r="I12" s="31">
        <v>226.8</v>
      </c>
      <c r="J12" s="31" t="s">
        <v>32</v>
      </c>
      <c r="K12" s="31" t="s">
        <v>32</v>
      </c>
      <c r="L12" s="31" t="s">
        <v>32</v>
      </c>
      <c r="M12" s="31" t="s">
        <v>32</v>
      </c>
      <c r="N12" s="31">
        <v>212</v>
      </c>
      <c r="O12" s="31" t="s">
        <v>32</v>
      </c>
    </row>
    <row r="13" spans="1:19" ht="12" customHeight="1" x14ac:dyDescent="0.25">
      <c r="B13" s="20" t="s">
        <v>33</v>
      </c>
      <c r="C13" s="31" t="s">
        <v>32</v>
      </c>
      <c r="D13" s="31" t="s">
        <v>32</v>
      </c>
      <c r="E13" s="31">
        <v>218</v>
      </c>
      <c r="F13" s="31" t="s">
        <v>32</v>
      </c>
      <c r="G13" s="31" t="s">
        <v>32</v>
      </c>
      <c r="H13" s="31" t="s">
        <v>32</v>
      </c>
      <c r="I13" s="31">
        <v>207.5</v>
      </c>
      <c r="J13" s="31" t="s">
        <v>32</v>
      </c>
      <c r="K13" s="31" t="s">
        <v>32</v>
      </c>
      <c r="L13" s="31" t="s">
        <v>32</v>
      </c>
      <c r="M13" s="31" t="s">
        <v>32</v>
      </c>
      <c r="N13" s="31">
        <v>210</v>
      </c>
      <c r="O13" s="31" t="s">
        <v>32</v>
      </c>
    </row>
    <row r="14" spans="1:19" ht="17.25" customHeight="1" x14ac:dyDescent="0.25">
      <c r="A14" s="28" t="s">
        <v>93</v>
      </c>
      <c r="B14" s="20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S14" s="20"/>
    </row>
    <row r="15" spans="1:19" ht="12" customHeight="1" x14ac:dyDescent="0.25">
      <c r="A15" s="20" t="s">
        <v>8</v>
      </c>
    </row>
    <row r="16" spans="1:19" ht="12" customHeight="1" x14ac:dyDescent="0.25">
      <c r="A16" s="20"/>
      <c r="B16" s="20" t="s">
        <v>34</v>
      </c>
      <c r="C16" s="31">
        <v>569</v>
      </c>
      <c r="D16" s="31">
        <v>537</v>
      </c>
      <c r="E16" s="31">
        <v>455</v>
      </c>
      <c r="F16" s="31">
        <v>450</v>
      </c>
      <c r="G16" s="31" t="s">
        <v>32</v>
      </c>
      <c r="H16" s="31" t="s">
        <v>32</v>
      </c>
      <c r="I16" s="31">
        <v>400</v>
      </c>
      <c r="J16" s="31" t="s">
        <v>32</v>
      </c>
      <c r="K16" s="31" t="s">
        <v>32</v>
      </c>
      <c r="L16" s="31" t="s">
        <v>32</v>
      </c>
      <c r="M16" s="31" t="s">
        <v>32</v>
      </c>
      <c r="N16" s="31" t="s">
        <v>32</v>
      </c>
      <c r="O16" s="31" t="s">
        <v>32</v>
      </c>
    </row>
    <row r="17" spans="1:19" ht="12" customHeight="1" x14ac:dyDescent="0.25">
      <c r="A17" s="20"/>
      <c r="B17" s="20" t="s">
        <v>33</v>
      </c>
      <c r="C17" s="31">
        <v>379</v>
      </c>
      <c r="D17" s="31">
        <v>414</v>
      </c>
      <c r="E17" s="31">
        <v>338</v>
      </c>
      <c r="F17" s="31">
        <v>414</v>
      </c>
      <c r="G17" s="31" t="s">
        <v>32</v>
      </c>
      <c r="H17" s="31" t="s">
        <v>32</v>
      </c>
      <c r="I17" s="31">
        <v>332</v>
      </c>
      <c r="J17" s="31" t="s">
        <v>32</v>
      </c>
      <c r="K17" s="31" t="s">
        <v>32</v>
      </c>
      <c r="L17" s="31" t="s">
        <v>32</v>
      </c>
      <c r="M17" s="31" t="s">
        <v>32</v>
      </c>
      <c r="N17" s="31">
        <v>332</v>
      </c>
      <c r="O17" s="31" t="s">
        <v>32</v>
      </c>
    </row>
    <row r="18" spans="1:19" ht="17.25" customHeight="1" x14ac:dyDescent="0.25">
      <c r="A18" s="20" t="s">
        <v>9</v>
      </c>
      <c r="S18" s="62"/>
    </row>
    <row r="19" spans="1:19" ht="12" customHeight="1" x14ac:dyDescent="0.25">
      <c r="A19" s="20"/>
      <c r="B19" s="20" t="s">
        <v>34</v>
      </c>
      <c r="C19" s="31" t="s">
        <v>32</v>
      </c>
      <c r="D19" s="31" t="s">
        <v>32</v>
      </c>
      <c r="E19" s="31">
        <v>334</v>
      </c>
      <c r="F19" s="31">
        <v>324</v>
      </c>
      <c r="G19" s="31" t="s">
        <v>32</v>
      </c>
      <c r="H19" s="31" t="s">
        <v>32</v>
      </c>
      <c r="I19" s="31">
        <v>244</v>
      </c>
      <c r="J19" s="31" t="s">
        <v>32</v>
      </c>
      <c r="K19" s="31" t="s">
        <v>32</v>
      </c>
      <c r="L19" s="31" t="s">
        <v>32</v>
      </c>
      <c r="M19" s="31" t="s">
        <v>32</v>
      </c>
      <c r="N19" s="31" t="s">
        <v>32</v>
      </c>
      <c r="O19" s="31" t="s">
        <v>32</v>
      </c>
    </row>
    <row r="20" spans="1:19" ht="12" customHeight="1" x14ac:dyDescent="0.25">
      <c r="A20" s="20"/>
      <c r="B20" s="20" t="s">
        <v>33</v>
      </c>
      <c r="C20" s="31" t="s">
        <v>32</v>
      </c>
      <c r="D20" s="31" t="s">
        <v>32</v>
      </c>
      <c r="E20" s="31">
        <v>335</v>
      </c>
      <c r="F20" s="31">
        <v>337</v>
      </c>
      <c r="G20" s="31" t="s">
        <v>32</v>
      </c>
      <c r="H20" s="31" t="s">
        <v>32</v>
      </c>
      <c r="I20" s="31">
        <v>261</v>
      </c>
      <c r="J20" s="31" t="s">
        <v>32</v>
      </c>
      <c r="K20" s="31" t="s">
        <v>32</v>
      </c>
      <c r="L20" s="31" t="s">
        <v>32</v>
      </c>
      <c r="M20" s="31" t="s">
        <v>32</v>
      </c>
      <c r="N20" s="31">
        <v>261</v>
      </c>
      <c r="O20" s="31" t="s">
        <v>32</v>
      </c>
    </row>
    <row r="21" spans="1:19" ht="17.25" customHeight="1" x14ac:dyDescent="0.25">
      <c r="A21" s="20" t="s">
        <v>10</v>
      </c>
    </row>
    <row r="22" spans="1:19" ht="12" customHeight="1" x14ac:dyDescent="0.25">
      <c r="A22" s="20"/>
      <c r="B22" s="20" t="s">
        <v>34</v>
      </c>
      <c r="C22" s="31" t="s">
        <v>32</v>
      </c>
      <c r="D22" s="31" t="s">
        <v>32</v>
      </c>
      <c r="E22" s="31">
        <v>188</v>
      </c>
      <c r="F22" s="31" t="s">
        <v>32</v>
      </c>
      <c r="G22" s="31" t="s">
        <v>32</v>
      </c>
      <c r="H22" s="31" t="s">
        <v>32</v>
      </c>
      <c r="I22" s="31">
        <v>136</v>
      </c>
      <c r="J22" s="31" t="s">
        <v>32</v>
      </c>
      <c r="K22" s="31" t="s">
        <v>32</v>
      </c>
      <c r="L22" s="31" t="s">
        <v>32</v>
      </c>
      <c r="M22" s="31" t="s">
        <v>32</v>
      </c>
      <c r="N22" s="31" t="s">
        <v>32</v>
      </c>
      <c r="O22" s="31" t="s">
        <v>32</v>
      </c>
    </row>
    <row r="23" spans="1:19" ht="12" customHeight="1" x14ac:dyDescent="0.25">
      <c r="B23" s="20" t="s">
        <v>33</v>
      </c>
      <c r="C23" s="31" t="s">
        <v>32</v>
      </c>
      <c r="D23" s="31" t="s">
        <v>32</v>
      </c>
      <c r="E23" s="31">
        <v>185</v>
      </c>
      <c r="F23" s="31" t="s">
        <v>32</v>
      </c>
      <c r="G23" s="31" t="s">
        <v>32</v>
      </c>
      <c r="H23" s="31" t="s">
        <v>32</v>
      </c>
      <c r="I23" s="31">
        <v>131</v>
      </c>
      <c r="J23" s="31" t="s">
        <v>32</v>
      </c>
      <c r="K23" s="31" t="s">
        <v>32</v>
      </c>
      <c r="L23" s="31" t="s">
        <v>32</v>
      </c>
      <c r="M23" s="31" t="s">
        <v>32</v>
      </c>
      <c r="N23" s="31">
        <v>131</v>
      </c>
      <c r="O23" s="31" t="s">
        <v>32</v>
      </c>
    </row>
    <row r="24" spans="1:19" ht="17.25" customHeight="1" x14ac:dyDescent="0.25">
      <c r="A24" s="28" t="s">
        <v>94</v>
      </c>
      <c r="B24" s="20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S24" s="20"/>
    </row>
    <row r="25" spans="1:19" ht="12" customHeight="1" x14ac:dyDescent="0.25">
      <c r="A25" s="20" t="s">
        <v>8</v>
      </c>
    </row>
    <row r="26" spans="1:19" ht="12" customHeight="1" x14ac:dyDescent="0.25">
      <c r="A26" s="20"/>
      <c r="B26" s="20" t="s">
        <v>34</v>
      </c>
      <c r="C26" s="31">
        <v>0</v>
      </c>
      <c r="D26" s="31" t="s">
        <v>32</v>
      </c>
      <c r="E26" s="31">
        <v>4.5</v>
      </c>
      <c r="F26" s="31">
        <v>14.8</v>
      </c>
      <c r="G26" s="31">
        <v>5.9</v>
      </c>
      <c r="H26" s="31">
        <v>10.3</v>
      </c>
      <c r="I26" s="31">
        <v>13.2</v>
      </c>
      <c r="J26" s="31" t="s">
        <v>32</v>
      </c>
      <c r="K26" s="31">
        <v>10.1</v>
      </c>
      <c r="L26" s="31" t="s">
        <v>32</v>
      </c>
      <c r="M26" s="31" t="s">
        <v>32</v>
      </c>
      <c r="N26" s="31">
        <v>4.2</v>
      </c>
      <c r="O26" s="31">
        <v>2.2999999999999998</v>
      </c>
    </row>
    <row r="27" spans="1:19" ht="12" customHeight="1" x14ac:dyDescent="0.25">
      <c r="A27" s="20"/>
      <c r="B27" s="20" t="s">
        <v>33</v>
      </c>
      <c r="C27" s="31">
        <v>7.7</v>
      </c>
      <c r="D27" s="31" t="s">
        <v>32</v>
      </c>
      <c r="E27" s="31">
        <v>23.2</v>
      </c>
      <c r="F27" s="31">
        <v>15</v>
      </c>
      <c r="G27" s="31">
        <v>18.2</v>
      </c>
      <c r="H27" s="31">
        <v>18.100000000000001</v>
      </c>
      <c r="I27" s="31">
        <v>11.9</v>
      </c>
      <c r="J27" s="31" t="s">
        <v>32</v>
      </c>
      <c r="K27" s="31">
        <v>8.6999999999999993</v>
      </c>
      <c r="L27" s="31" t="s">
        <v>32</v>
      </c>
      <c r="M27" s="31" t="s">
        <v>32</v>
      </c>
      <c r="N27" s="31">
        <v>15.5</v>
      </c>
      <c r="O27" s="31">
        <v>16.8</v>
      </c>
    </row>
    <row r="28" spans="1:19" ht="17.25" customHeight="1" x14ac:dyDescent="0.25">
      <c r="A28" s="20" t="s">
        <v>9</v>
      </c>
      <c r="S28" s="62"/>
    </row>
    <row r="29" spans="1:19" ht="12" customHeight="1" x14ac:dyDescent="0.25">
      <c r="A29" s="20"/>
      <c r="B29" s="20" t="s">
        <v>34</v>
      </c>
      <c r="C29" s="31">
        <v>2.7</v>
      </c>
      <c r="D29" s="31" t="s">
        <v>32</v>
      </c>
      <c r="E29" s="31">
        <v>0.9</v>
      </c>
      <c r="F29" s="31">
        <v>0.9</v>
      </c>
      <c r="G29" s="31" t="s">
        <v>32</v>
      </c>
      <c r="H29" s="31" t="s">
        <v>32</v>
      </c>
      <c r="I29" s="31" t="s">
        <v>32</v>
      </c>
      <c r="J29" s="31" t="s">
        <v>32</v>
      </c>
      <c r="K29" s="31">
        <v>0.9</v>
      </c>
      <c r="L29" s="31" t="s">
        <v>32</v>
      </c>
      <c r="M29" s="31" t="s">
        <v>32</v>
      </c>
      <c r="N29" s="31">
        <v>1.7</v>
      </c>
      <c r="O29" s="31">
        <v>0.7</v>
      </c>
    </row>
    <row r="30" spans="1:19" ht="12" customHeight="1" x14ac:dyDescent="0.25">
      <c r="A30" s="20"/>
      <c r="B30" s="20" t="s">
        <v>33</v>
      </c>
      <c r="C30" s="31">
        <v>4.9000000000000004</v>
      </c>
      <c r="D30" s="31" t="s">
        <v>32</v>
      </c>
      <c r="E30" s="31">
        <v>11.5</v>
      </c>
      <c r="F30" s="31">
        <v>1.6</v>
      </c>
      <c r="G30" s="31" t="s">
        <v>32</v>
      </c>
      <c r="H30" s="31">
        <v>7.9</v>
      </c>
      <c r="I30" s="31" t="s">
        <v>32</v>
      </c>
      <c r="J30" s="31" t="s">
        <v>32</v>
      </c>
      <c r="K30" s="31">
        <v>8</v>
      </c>
      <c r="L30" s="31" t="s">
        <v>32</v>
      </c>
      <c r="M30" s="31" t="s">
        <v>32</v>
      </c>
      <c r="N30" s="31">
        <v>9.6</v>
      </c>
      <c r="O30" s="31">
        <v>4.8</v>
      </c>
    </row>
    <row r="31" spans="1:19" ht="17.25" customHeight="1" x14ac:dyDescent="0.25">
      <c r="A31" s="20" t="s">
        <v>10</v>
      </c>
    </row>
    <row r="32" spans="1:19" ht="12" customHeight="1" x14ac:dyDescent="0.25">
      <c r="A32" s="20"/>
      <c r="B32" s="20" t="s">
        <v>34</v>
      </c>
      <c r="C32" s="31" t="s">
        <v>32</v>
      </c>
      <c r="D32" s="31" t="s">
        <v>32</v>
      </c>
      <c r="E32" s="31">
        <v>86.3</v>
      </c>
      <c r="F32" s="31" t="s">
        <v>32</v>
      </c>
      <c r="G32" s="31" t="s">
        <v>32</v>
      </c>
      <c r="H32" s="31">
        <v>22.7</v>
      </c>
      <c r="I32" s="31">
        <v>26.5</v>
      </c>
      <c r="J32" s="31" t="s">
        <v>32</v>
      </c>
      <c r="K32" s="31">
        <v>45.9</v>
      </c>
      <c r="L32" s="31" t="s">
        <v>32</v>
      </c>
      <c r="M32" s="31" t="s">
        <v>32</v>
      </c>
      <c r="N32" s="31">
        <v>50.3</v>
      </c>
      <c r="O32" s="31">
        <v>35.6</v>
      </c>
    </row>
    <row r="33" spans="1:19" ht="12" customHeight="1" x14ac:dyDescent="0.25">
      <c r="B33" s="20" t="s">
        <v>33</v>
      </c>
      <c r="C33" s="31" t="s">
        <v>32</v>
      </c>
      <c r="D33" s="31" t="s">
        <v>32</v>
      </c>
      <c r="E33" s="31">
        <v>89.1</v>
      </c>
      <c r="F33" s="31" t="s">
        <v>32</v>
      </c>
      <c r="G33" s="31" t="s">
        <v>32</v>
      </c>
      <c r="H33" s="31">
        <v>100.5</v>
      </c>
      <c r="I33" s="31">
        <v>100.4</v>
      </c>
      <c r="J33" s="31" t="s">
        <v>32</v>
      </c>
      <c r="K33" s="31">
        <v>110.2</v>
      </c>
      <c r="L33" s="31" t="s">
        <v>32</v>
      </c>
      <c r="M33" s="31" t="s">
        <v>32</v>
      </c>
      <c r="N33" s="31">
        <v>109.5</v>
      </c>
      <c r="O33" s="31">
        <v>99.8</v>
      </c>
    </row>
    <row r="34" spans="1:19" ht="17.25" customHeight="1" x14ac:dyDescent="0.25">
      <c r="A34" s="28" t="s">
        <v>95</v>
      </c>
      <c r="B34" s="20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S34" s="20"/>
    </row>
    <row r="35" spans="1:19" ht="12" customHeight="1" x14ac:dyDescent="0.25">
      <c r="A35" s="20" t="s">
        <v>8</v>
      </c>
    </row>
    <row r="36" spans="1:19" ht="12" customHeight="1" x14ac:dyDescent="0.25">
      <c r="A36" s="20"/>
      <c r="B36" s="20" t="s">
        <v>34</v>
      </c>
      <c r="C36" s="31" t="s">
        <v>32</v>
      </c>
      <c r="D36" s="31" t="s">
        <v>32</v>
      </c>
      <c r="E36" s="31">
        <v>16.5</v>
      </c>
      <c r="F36" s="31" t="s">
        <v>32</v>
      </c>
      <c r="G36" s="31" t="s">
        <v>32</v>
      </c>
      <c r="H36" s="31">
        <v>20.6</v>
      </c>
      <c r="I36" s="31">
        <v>20.5</v>
      </c>
      <c r="J36" s="31" t="s">
        <v>32</v>
      </c>
      <c r="K36" s="31" t="s">
        <v>32</v>
      </c>
      <c r="L36" s="31" t="s">
        <v>32</v>
      </c>
      <c r="M36" s="31" t="s">
        <v>32</v>
      </c>
      <c r="N36" s="31">
        <v>35.1</v>
      </c>
      <c r="O36" s="31">
        <v>29</v>
      </c>
    </row>
    <row r="37" spans="1:19" ht="12" customHeight="1" x14ac:dyDescent="0.25">
      <c r="A37" s="20"/>
      <c r="B37" s="20" t="s">
        <v>33</v>
      </c>
      <c r="C37" s="31" t="s">
        <v>32</v>
      </c>
      <c r="D37" s="31" t="s">
        <v>32</v>
      </c>
      <c r="E37" s="31">
        <v>43.2</v>
      </c>
      <c r="F37" s="31" t="s">
        <v>32</v>
      </c>
      <c r="G37" s="31" t="s">
        <v>32</v>
      </c>
      <c r="H37" s="31">
        <v>66.2</v>
      </c>
      <c r="I37" s="31">
        <v>61.1</v>
      </c>
      <c r="J37" s="31" t="s">
        <v>32</v>
      </c>
      <c r="K37" s="31" t="s">
        <v>32</v>
      </c>
      <c r="L37" s="31" t="s">
        <v>32</v>
      </c>
      <c r="M37" s="31" t="s">
        <v>32</v>
      </c>
      <c r="N37" s="31">
        <v>49.4</v>
      </c>
      <c r="O37" s="31">
        <v>53.2</v>
      </c>
    </row>
    <row r="38" spans="1:19" ht="17.25" customHeight="1" x14ac:dyDescent="0.25">
      <c r="A38" s="20" t="s">
        <v>9</v>
      </c>
      <c r="S38" s="62"/>
    </row>
    <row r="39" spans="1:19" ht="12" customHeight="1" x14ac:dyDescent="0.25">
      <c r="A39" s="20"/>
      <c r="B39" s="20" t="s">
        <v>34</v>
      </c>
      <c r="C39" s="31" t="s">
        <v>32</v>
      </c>
      <c r="D39" s="31" t="s">
        <v>32</v>
      </c>
      <c r="E39" s="31">
        <v>19.399999999999999</v>
      </c>
      <c r="F39" s="31" t="s">
        <v>32</v>
      </c>
      <c r="G39" s="31" t="s">
        <v>32</v>
      </c>
      <c r="H39" s="31">
        <v>25.7</v>
      </c>
      <c r="I39" s="31">
        <v>12.9</v>
      </c>
      <c r="J39" s="31" t="s">
        <v>32</v>
      </c>
      <c r="K39" s="31" t="s">
        <v>32</v>
      </c>
      <c r="L39" s="31" t="s">
        <v>32</v>
      </c>
      <c r="M39" s="31" t="s">
        <v>32</v>
      </c>
      <c r="N39" s="31">
        <v>15.5</v>
      </c>
      <c r="O39" s="31">
        <v>9.9</v>
      </c>
    </row>
    <row r="40" spans="1:19" ht="12" customHeight="1" x14ac:dyDescent="0.25">
      <c r="A40" s="20"/>
      <c r="B40" s="20" t="s">
        <v>33</v>
      </c>
      <c r="C40" s="31" t="s">
        <v>32</v>
      </c>
      <c r="D40" s="31" t="s">
        <v>32</v>
      </c>
      <c r="E40" s="31">
        <v>36.799999999999997</v>
      </c>
      <c r="F40" s="31" t="s">
        <v>32</v>
      </c>
      <c r="G40" s="31" t="s">
        <v>32</v>
      </c>
      <c r="H40" s="31">
        <v>23.8</v>
      </c>
      <c r="I40" s="31">
        <v>63.3</v>
      </c>
      <c r="J40" s="31" t="s">
        <v>32</v>
      </c>
      <c r="K40" s="31" t="s">
        <v>32</v>
      </c>
      <c r="L40" s="31" t="s">
        <v>32</v>
      </c>
      <c r="M40" s="31" t="s">
        <v>32</v>
      </c>
      <c r="N40" s="31">
        <v>37.5</v>
      </c>
      <c r="O40" s="31">
        <v>29.9</v>
      </c>
    </row>
    <row r="41" spans="1:19" ht="17.25" customHeight="1" x14ac:dyDescent="0.25">
      <c r="A41" s="20" t="s">
        <v>10</v>
      </c>
    </row>
    <row r="42" spans="1:19" ht="12" customHeight="1" x14ac:dyDescent="0.25">
      <c r="A42" s="20"/>
      <c r="B42" s="20" t="s">
        <v>34</v>
      </c>
      <c r="C42" s="31" t="s">
        <v>32</v>
      </c>
      <c r="D42" s="31" t="s">
        <v>32</v>
      </c>
      <c r="E42" s="31">
        <v>52.5</v>
      </c>
      <c r="F42" s="31" t="s">
        <v>32</v>
      </c>
      <c r="G42" s="31" t="s">
        <v>32</v>
      </c>
      <c r="H42" s="31">
        <v>45.3</v>
      </c>
      <c r="I42" s="31">
        <v>37.799999999999997</v>
      </c>
      <c r="J42" s="31" t="s">
        <v>32</v>
      </c>
      <c r="K42" s="31" t="s">
        <v>32</v>
      </c>
      <c r="L42" s="31" t="s">
        <v>32</v>
      </c>
      <c r="M42" s="31" t="s">
        <v>32</v>
      </c>
      <c r="N42" s="31">
        <v>22.5</v>
      </c>
      <c r="O42" s="31">
        <v>30.3</v>
      </c>
    </row>
    <row r="43" spans="1:19" ht="12" customHeight="1" thickBot="1" x14ac:dyDescent="0.3">
      <c r="A43" s="56"/>
      <c r="B43" s="23" t="s">
        <v>33</v>
      </c>
      <c r="C43" s="32" t="s">
        <v>32</v>
      </c>
      <c r="D43" s="32" t="s">
        <v>32</v>
      </c>
      <c r="E43" s="32">
        <v>82.5</v>
      </c>
      <c r="F43" s="32" t="s">
        <v>32</v>
      </c>
      <c r="G43" s="32" t="s">
        <v>32</v>
      </c>
      <c r="H43" s="32">
        <v>53.6</v>
      </c>
      <c r="I43" s="32">
        <v>60.3</v>
      </c>
      <c r="J43" s="32" t="s">
        <v>32</v>
      </c>
      <c r="K43" s="32" t="s">
        <v>32</v>
      </c>
      <c r="L43" s="32" t="s">
        <v>32</v>
      </c>
      <c r="M43" s="32" t="s">
        <v>32</v>
      </c>
      <c r="N43" s="32">
        <v>46.1</v>
      </c>
      <c r="O43" s="32">
        <v>54</v>
      </c>
    </row>
    <row r="44" spans="1:19" ht="12" customHeight="1" x14ac:dyDescent="0.25">
      <c r="A44" s="67" t="s">
        <v>106</v>
      </c>
    </row>
    <row r="45" spans="1:19" ht="12" customHeight="1" x14ac:dyDescent="0.25">
      <c r="A45" s="67" t="s">
        <v>119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3:O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F78F-3921-4C0E-A90C-A906E580AA0F}">
  <dimension ref="A1:R14"/>
  <sheetViews>
    <sheetView showGridLines="0" workbookViewId="0"/>
  </sheetViews>
  <sheetFormatPr defaultRowHeight="12" customHeight="1" x14ac:dyDescent="0.25"/>
  <cols>
    <col min="2" max="2" width="6.42578125" style="75" customWidth="1"/>
    <col min="3" max="15" width="6.42578125" customWidth="1"/>
    <col min="16" max="19" width="5.5703125" customWidth="1"/>
  </cols>
  <sheetData>
    <row r="1" spans="1:18" ht="12" customHeight="1" x14ac:dyDescent="0.25">
      <c r="A1" s="1" t="s">
        <v>0</v>
      </c>
    </row>
    <row r="2" spans="1:18" ht="27" customHeight="1" thickBot="1" x14ac:dyDescent="0.3">
      <c r="A2" s="28" t="s">
        <v>99</v>
      </c>
    </row>
    <row r="3" spans="1:18" ht="12" customHeight="1" x14ac:dyDescent="0.25">
      <c r="A3" s="29"/>
      <c r="B3" s="30" t="s">
        <v>19</v>
      </c>
      <c r="C3" s="30" t="s">
        <v>20</v>
      </c>
      <c r="D3" s="30" t="s">
        <v>21</v>
      </c>
      <c r="E3" s="30" t="s">
        <v>22</v>
      </c>
      <c r="F3" s="30" t="s">
        <v>23</v>
      </c>
      <c r="G3" s="30" t="s">
        <v>24</v>
      </c>
      <c r="H3" s="30" t="s">
        <v>25</v>
      </c>
      <c r="I3" s="30" t="s">
        <v>26</v>
      </c>
      <c r="J3" s="30" t="s">
        <v>27</v>
      </c>
      <c r="K3" s="30" t="s">
        <v>28</v>
      </c>
      <c r="L3" s="30" t="s">
        <v>29</v>
      </c>
      <c r="M3" s="30" t="s">
        <v>30</v>
      </c>
      <c r="N3" s="30" t="s">
        <v>31</v>
      </c>
      <c r="O3" s="30">
        <v>2016</v>
      </c>
      <c r="R3" s="20"/>
    </row>
    <row r="4" spans="1:18" ht="17.25" customHeight="1" x14ac:dyDescent="0.25">
      <c r="A4" s="40" t="s">
        <v>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8" ht="12" customHeight="1" x14ac:dyDescent="0.25">
      <c r="A5" s="20" t="s">
        <v>34</v>
      </c>
      <c r="B5" s="33" t="s">
        <v>32</v>
      </c>
      <c r="C5" s="33" t="s">
        <v>32</v>
      </c>
      <c r="D5" s="34">
        <v>5176</v>
      </c>
      <c r="E5" s="34">
        <v>5355</v>
      </c>
      <c r="F5" s="34">
        <v>5060</v>
      </c>
      <c r="G5" s="33" t="s">
        <v>32</v>
      </c>
      <c r="H5" s="34">
        <v>5243</v>
      </c>
      <c r="I5" s="34">
        <v>5393</v>
      </c>
      <c r="J5" s="34">
        <v>5306</v>
      </c>
      <c r="K5" s="34">
        <v>5357</v>
      </c>
      <c r="L5" s="34">
        <v>5440</v>
      </c>
      <c r="M5" s="34">
        <v>5600</v>
      </c>
      <c r="N5" s="34">
        <v>4640</v>
      </c>
      <c r="O5" s="34">
        <v>5542</v>
      </c>
    </row>
    <row r="6" spans="1:18" ht="12" customHeight="1" x14ac:dyDescent="0.25">
      <c r="A6" s="20" t="s">
        <v>33</v>
      </c>
      <c r="B6" s="33" t="s">
        <v>32</v>
      </c>
      <c r="C6" s="33" t="s">
        <v>32</v>
      </c>
      <c r="D6" s="33">
        <v>7334</v>
      </c>
      <c r="E6" s="33">
        <v>7303</v>
      </c>
      <c r="F6" s="33">
        <v>7150</v>
      </c>
      <c r="G6" s="33" t="s">
        <v>32</v>
      </c>
      <c r="H6" s="33">
        <v>6939</v>
      </c>
      <c r="I6" s="33">
        <v>6440</v>
      </c>
      <c r="J6" s="33">
        <v>6545</v>
      </c>
      <c r="K6" s="33">
        <v>4341</v>
      </c>
      <c r="L6" s="33">
        <v>6479</v>
      </c>
      <c r="M6" s="33">
        <v>6663</v>
      </c>
      <c r="N6" s="33">
        <v>6817</v>
      </c>
      <c r="O6" s="33">
        <v>6773</v>
      </c>
    </row>
    <row r="7" spans="1:18" ht="17.25" customHeight="1" x14ac:dyDescent="0.25">
      <c r="A7" s="40" t="s">
        <v>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R7" s="20"/>
    </row>
    <row r="8" spans="1:18" ht="12" customHeight="1" x14ac:dyDescent="0.25">
      <c r="A8" s="20" t="s">
        <v>34</v>
      </c>
      <c r="B8" s="33" t="s">
        <v>32</v>
      </c>
      <c r="C8" s="33">
        <v>4047</v>
      </c>
      <c r="D8" s="33">
        <v>3652</v>
      </c>
      <c r="E8" s="33">
        <v>3297</v>
      </c>
      <c r="F8" s="33">
        <v>3110</v>
      </c>
      <c r="G8" s="33" t="s">
        <v>32</v>
      </c>
      <c r="H8" s="33" t="s">
        <v>32</v>
      </c>
      <c r="I8" s="33" t="s">
        <v>32</v>
      </c>
      <c r="J8" s="33">
        <v>3108</v>
      </c>
      <c r="K8" s="33">
        <v>3379</v>
      </c>
      <c r="L8" s="33">
        <v>3410</v>
      </c>
      <c r="M8" s="33">
        <v>2738</v>
      </c>
      <c r="N8" s="33">
        <v>2738</v>
      </c>
      <c r="O8" s="33" t="s">
        <v>32</v>
      </c>
      <c r="R8" s="62"/>
    </row>
    <row r="9" spans="1:18" ht="12" customHeight="1" x14ac:dyDescent="0.25">
      <c r="A9" s="20" t="s">
        <v>33</v>
      </c>
      <c r="B9" s="33" t="s">
        <v>32</v>
      </c>
      <c r="C9" s="33">
        <v>3332</v>
      </c>
      <c r="D9" s="33">
        <v>3191</v>
      </c>
      <c r="E9" s="33">
        <v>3190</v>
      </c>
      <c r="F9" s="33">
        <v>3157</v>
      </c>
      <c r="G9" s="33" t="s">
        <v>32</v>
      </c>
      <c r="H9" s="33" t="s">
        <v>32</v>
      </c>
      <c r="I9" s="33" t="s">
        <v>32</v>
      </c>
      <c r="J9" s="33">
        <v>3636</v>
      </c>
      <c r="K9" s="33">
        <v>3708</v>
      </c>
      <c r="L9" s="33">
        <v>3971</v>
      </c>
      <c r="M9" s="33">
        <v>3779</v>
      </c>
      <c r="N9" s="33">
        <v>3827</v>
      </c>
      <c r="O9" s="76" t="s">
        <v>32</v>
      </c>
      <c r="R9" s="62"/>
    </row>
    <row r="10" spans="1:18" ht="17.25" customHeight="1" x14ac:dyDescent="0.25">
      <c r="A10" s="40" t="s">
        <v>10</v>
      </c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</row>
    <row r="11" spans="1:18" ht="12" customHeight="1" x14ac:dyDescent="0.25">
      <c r="A11" s="20" t="s">
        <v>34</v>
      </c>
      <c r="B11" s="33">
        <v>2928</v>
      </c>
      <c r="C11" s="33" t="s">
        <v>32</v>
      </c>
      <c r="D11" s="33" t="s">
        <v>32</v>
      </c>
      <c r="E11" s="33">
        <v>3286</v>
      </c>
      <c r="F11" s="33" t="s">
        <v>32</v>
      </c>
      <c r="G11" s="33">
        <v>3404</v>
      </c>
      <c r="H11" s="33">
        <v>3692</v>
      </c>
      <c r="I11" s="33">
        <v>3159</v>
      </c>
      <c r="J11" s="33">
        <v>3023</v>
      </c>
      <c r="K11" s="33">
        <v>3196</v>
      </c>
      <c r="L11" s="33">
        <v>3619</v>
      </c>
      <c r="M11" s="33">
        <v>3685</v>
      </c>
      <c r="N11" s="33">
        <v>3103</v>
      </c>
      <c r="O11" s="33">
        <v>3800</v>
      </c>
    </row>
    <row r="12" spans="1:18" ht="12" customHeight="1" thickBot="1" x14ac:dyDescent="0.3">
      <c r="A12" s="23" t="s">
        <v>33</v>
      </c>
      <c r="B12" s="52">
        <v>3061</v>
      </c>
      <c r="C12" s="52" t="s">
        <v>32</v>
      </c>
      <c r="D12" s="52" t="s">
        <v>32</v>
      </c>
      <c r="E12" s="52">
        <v>2916</v>
      </c>
      <c r="F12" s="52" t="s">
        <v>32</v>
      </c>
      <c r="G12" s="52">
        <v>3087</v>
      </c>
      <c r="H12" s="52">
        <v>2846</v>
      </c>
      <c r="I12" s="52">
        <v>3060</v>
      </c>
      <c r="J12" s="52">
        <v>2970</v>
      </c>
      <c r="K12" s="52">
        <v>2929</v>
      </c>
      <c r="L12" s="52">
        <v>3248</v>
      </c>
      <c r="M12" s="52">
        <v>3291</v>
      </c>
      <c r="N12" s="52">
        <v>3335</v>
      </c>
      <c r="O12" s="52">
        <v>3339</v>
      </c>
    </row>
    <row r="13" spans="1:18" ht="12" customHeight="1" x14ac:dyDescent="0.25">
      <c r="A13" s="67" t="s">
        <v>106</v>
      </c>
    </row>
    <row r="14" spans="1:18" ht="12" customHeight="1" x14ac:dyDescent="0.25">
      <c r="A14" s="67" t="s">
        <v>119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3:O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F210-B527-4975-A5F9-BE20BAD3D015}">
  <dimension ref="A1:M14"/>
  <sheetViews>
    <sheetView showGridLines="0" workbookViewId="0"/>
  </sheetViews>
  <sheetFormatPr defaultColWidth="8.85546875" defaultRowHeight="12" x14ac:dyDescent="0.2"/>
  <cols>
    <col min="1" max="1" width="33.5703125" style="20" customWidth="1"/>
    <col min="2" max="13" width="6.85546875" style="20" customWidth="1"/>
    <col min="14" max="16384" width="8.85546875" style="20"/>
  </cols>
  <sheetData>
    <row r="1" spans="1:13" x14ac:dyDescent="0.2">
      <c r="A1" s="1" t="s">
        <v>0</v>
      </c>
    </row>
    <row r="2" spans="1:13" ht="27" customHeight="1" thickBot="1" x14ac:dyDescent="0.25">
      <c r="A2" s="28" t="s">
        <v>112</v>
      </c>
    </row>
    <row r="3" spans="1:13" x14ac:dyDescent="0.2">
      <c r="A3" s="30"/>
      <c r="B3" s="30" t="s">
        <v>21</v>
      </c>
      <c r="C3" s="30" t="s">
        <v>22</v>
      </c>
      <c r="D3" s="30" t="s">
        <v>23</v>
      </c>
      <c r="E3" s="30" t="s">
        <v>24</v>
      </c>
      <c r="F3" s="30" t="s">
        <v>25</v>
      </c>
      <c r="G3" s="30" t="s">
        <v>26</v>
      </c>
      <c r="H3" s="30" t="s">
        <v>27</v>
      </c>
      <c r="I3" s="30" t="s">
        <v>28</v>
      </c>
      <c r="J3" s="30" t="s">
        <v>29</v>
      </c>
      <c r="K3" s="30" t="s">
        <v>30</v>
      </c>
      <c r="L3" s="30" t="s">
        <v>31</v>
      </c>
      <c r="M3" s="30" t="s">
        <v>35</v>
      </c>
    </row>
    <row r="4" spans="1:13" ht="17.25" customHeight="1" x14ac:dyDescent="0.2">
      <c r="A4" s="40" t="s">
        <v>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">
      <c r="A5" s="20" t="s">
        <v>97</v>
      </c>
      <c r="B5" s="34">
        <v>68</v>
      </c>
      <c r="C5" s="34">
        <v>53</v>
      </c>
      <c r="D5" s="34">
        <v>73</v>
      </c>
      <c r="E5" s="34">
        <v>68</v>
      </c>
      <c r="F5" s="34">
        <v>68</v>
      </c>
      <c r="G5" s="34">
        <v>71</v>
      </c>
      <c r="H5" s="34">
        <v>73</v>
      </c>
      <c r="I5" s="34">
        <v>60</v>
      </c>
      <c r="J5" s="34">
        <v>70</v>
      </c>
      <c r="K5" s="34">
        <v>66</v>
      </c>
      <c r="L5" s="34">
        <v>69</v>
      </c>
      <c r="M5" s="34">
        <v>76</v>
      </c>
    </row>
    <row r="6" spans="1:13" x14ac:dyDescent="0.2">
      <c r="A6" s="20" t="s">
        <v>96</v>
      </c>
      <c r="B6" s="34">
        <v>264</v>
      </c>
      <c r="C6" s="34">
        <v>182</v>
      </c>
      <c r="D6" s="34">
        <v>257</v>
      </c>
      <c r="E6" s="34">
        <v>234</v>
      </c>
      <c r="F6" s="34">
        <v>258</v>
      </c>
      <c r="G6" s="34">
        <v>247</v>
      </c>
      <c r="H6" s="34">
        <v>257</v>
      </c>
      <c r="I6" s="34">
        <v>208</v>
      </c>
      <c r="J6" s="34">
        <v>247</v>
      </c>
      <c r="K6" s="34">
        <v>244</v>
      </c>
      <c r="L6" s="34">
        <v>247</v>
      </c>
      <c r="M6" s="34">
        <v>265</v>
      </c>
    </row>
    <row r="7" spans="1:13" ht="17.25" customHeight="1" x14ac:dyDescent="0.2">
      <c r="A7" s="40" t="s">
        <v>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x14ac:dyDescent="0.2">
      <c r="A8" s="20" t="s">
        <v>97</v>
      </c>
      <c r="B8" s="34">
        <v>29</v>
      </c>
      <c r="C8" s="34">
        <v>41</v>
      </c>
      <c r="D8" s="34">
        <v>46</v>
      </c>
      <c r="E8" s="34">
        <v>37</v>
      </c>
      <c r="F8" s="34">
        <v>51</v>
      </c>
      <c r="G8" s="34">
        <v>33</v>
      </c>
      <c r="H8" s="34">
        <v>33</v>
      </c>
      <c r="I8" s="34">
        <v>34</v>
      </c>
      <c r="J8" s="34">
        <v>23</v>
      </c>
      <c r="K8" s="34">
        <v>30</v>
      </c>
      <c r="L8" s="34">
        <v>21</v>
      </c>
      <c r="M8" s="34">
        <v>26</v>
      </c>
    </row>
    <row r="9" spans="1:13" x14ac:dyDescent="0.2">
      <c r="A9" s="20" t="s">
        <v>96</v>
      </c>
      <c r="B9" s="34">
        <v>41</v>
      </c>
      <c r="C9" s="34">
        <v>62</v>
      </c>
      <c r="D9" s="34">
        <v>67</v>
      </c>
      <c r="E9" s="34">
        <v>55</v>
      </c>
      <c r="F9" s="34">
        <v>83</v>
      </c>
      <c r="G9" s="34">
        <v>52</v>
      </c>
      <c r="H9" s="34">
        <v>57</v>
      </c>
      <c r="I9" s="34">
        <v>55</v>
      </c>
      <c r="J9" s="34">
        <v>37</v>
      </c>
      <c r="K9" s="34">
        <v>47</v>
      </c>
      <c r="L9" s="34">
        <v>35</v>
      </c>
      <c r="M9" s="34">
        <v>38</v>
      </c>
    </row>
    <row r="10" spans="1:13" ht="17.25" customHeight="1" x14ac:dyDescent="0.2">
      <c r="A10" s="40" t="s">
        <v>10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x14ac:dyDescent="0.2">
      <c r="A11" s="20" t="s">
        <v>97</v>
      </c>
      <c r="B11" s="34">
        <v>899</v>
      </c>
      <c r="C11" s="34">
        <v>904</v>
      </c>
      <c r="D11" s="34">
        <v>887</v>
      </c>
      <c r="E11" s="34">
        <v>899</v>
      </c>
      <c r="F11" s="34">
        <v>799</v>
      </c>
      <c r="G11" s="34">
        <v>858</v>
      </c>
      <c r="H11" s="34">
        <v>743</v>
      </c>
      <c r="I11" s="34">
        <v>784</v>
      </c>
      <c r="J11" s="34">
        <v>875</v>
      </c>
      <c r="K11" s="34">
        <v>864</v>
      </c>
      <c r="L11" s="34">
        <v>864</v>
      </c>
      <c r="M11" s="34">
        <v>855</v>
      </c>
    </row>
    <row r="12" spans="1:13" ht="12.75" thickBot="1" x14ac:dyDescent="0.25">
      <c r="A12" s="23" t="s">
        <v>96</v>
      </c>
      <c r="B12" s="47">
        <v>1015</v>
      </c>
      <c r="C12" s="47">
        <v>1074</v>
      </c>
      <c r="D12" s="47">
        <v>1040</v>
      </c>
      <c r="E12" s="47">
        <v>1078</v>
      </c>
      <c r="F12" s="47">
        <v>893</v>
      </c>
      <c r="G12" s="47">
        <v>987</v>
      </c>
      <c r="H12" s="47">
        <v>905</v>
      </c>
      <c r="I12" s="47">
        <v>997</v>
      </c>
      <c r="J12" s="47">
        <v>1067</v>
      </c>
      <c r="K12" s="47">
        <v>1073</v>
      </c>
      <c r="L12" s="47">
        <v>1012</v>
      </c>
      <c r="M12" s="47">
        <v>1030</v>
      </c>
    </row>
    <row r="13" spans="1:13" x14ac:dyDescent="0.2">
      <c r="A13" s="67" t="s">
        <v>106</v>
      </c>
    </row>
    <row r="14" spans="1:13" x14ac:dyDescent="0.2">
      <c r="A14" s="67" t="s">
        <v>121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3:N3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62B9-A2BA-49C8-89A5-86CFCCCB5F5C}">
  <dimension ref="A1:S21"/>
  <sheetViews>
    <sheetView showGridLines="0" workbookViewId="0"/>
  </sheetViews>
  <sheetFormatPr defaultColWidth="8.85546875" defaultRowHeight="12" x14ac:dyDescent="0.2"/>
  <cols>
    <col min="1" max="1" width="6" style="20" customWidth="1"/>
    <col min="2" max="15" width="6.28515625" style="20" customWidth="1"/>
    <col min="16" max="18" width="5.7109375" style="20" customWidth="1"/>
    <col min="19" max="19" width="5.5703125" style="20" customWidth="1"/>
    <col min="20" max="16384" width="8.85546875" style="20"/>
  </cols>
  <sheetData>
    <row r="1" spans="1:19" x14ac:dyDescent="0.2">
      <c r="A1" s="1" t="s">
        <v>0</v>
      </c>
    </row>
    <row r="2" spans="1:19" ht="27" customHeight="1" thickBot="1" x14ac:dyDescent="0.25">
      <c r="A2" s="28" t="s">
        <v>142</v>
      </c>
    </row>
    <row r="3" spans="1:19" x14ac:dyDescent="0.2">
      <c r="A3" s="29"/>
      <c r="B3" s="30" t="s">
        <v>21</v>
      </c>
      <c r="C3" s="30" t="s">
        <v>22</v>
      </c>
      <c r="D3" s="30" t="s">
        <v>23</v>
      </c>
      <c r="E3" s="30" t="s">
        <v>24</v>
      </c>
      <c r="F3" s="30" t="s">
        <v>25</v>
      </c>
      <c r="G3" s="30" t="s">
        <v>26</v>
      </c>
      <c r="H3" s="30" t="s">
        <v>27</v>
      </c>
      <c r="I3" s="30" t="s">
        <v>28</v>
      </c>
      <c r="J3" s="30" t="s">
        <v>29</v>
      </c>
      <c r="K3" s="30" t="s">
        <v>30</v>
      </c>
      <c r="L3" s="30" t="s">
        <v>31</v>
      </c>
      <c r="M3" s="30" t="s">
        <v>35</v>
      </c>
      <c r="N3" s="30" t="s">
        <v>36</v>
      </c>
      <c r="O3" s="30">
        <v>2018</v>
      </c>
      <c r="P3" s="30">
        <v>2019</v>
      </c>
      <c r="Q3" s="30">
        <v>2020</v>
      </c>
      <c r="R3" s="30">
        <v>2021</v>
      </c>
      <c r="S3" s="30">
        <v>2022</v>
      </c>
    </row>
    <row r="4" spans="1:19" ht="17.25" customHeight="1" x14ac:dyDescent="0.2">
      <c r="A4" s="40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x14ac:dyDescent="0.2">
      <c r="A5" s="40" t="s">
        <v>4</v>
      </c>
      <c r="B5" s="77">
        <v>62.9</v>
      </c>
      <c r="C5" s="77">
        <v>61.4</v>
      </c>
      <c r="D5" s="77">
        <v>62.6</v>
      </c>
      <c r="E5" s="77">
        <v>63.6</v>
      </c>
      <c r="F5" s="77">
        <v>64</v>
      </c>
      <c r="G5" s="77">
        <v>64.599999999999994</v>
      </c>
      <c r="H5" s="77">
        <v>66.2</v>
      </c>
      <c r="I5" s="77">
        <v>61.9</v>
      </c>
      <c r="J5" s="77">
        <v>62.8</v>
      </c>
      <c r="K5" s="77">
        <v>60.5</v>
      </c>
      <c r="L5" s="77">
        <v>62.4</v>
      </c>
      <c r="M5" s="77">
        <v>61.2</v>
      </c>
      <c r="N5" s="77">
        <v>57.6</v>
      </c>
      <c r="O5" s="77">
        <v>57.2</v>
      </c>
      <c r="P5" s="77">
        <v>57.7</v>
      </c>
      <c r="Q5" s="77">
        <v>56.8</v>
      </c>
      <c r="R5" s="77">
        <v>62.6</v>
      </c>
      <c r="S5" s="77">
        <v>61.1</v>
      </c>
    </row>
    <row r="6" spans="1:19" x14ac:dyDescent="0.2">
      <c r="A6" s="20" t="s">
        <v>50</v>
      </c>
      <c r="B6" s="35">
        <v>19.5</v>
      </c>
      <c r="C6" s="35">
        <v>20.3</v>
      </c>
      <c r="D6" s="35">
        <v>21.2</v>
      </c>
      <c r="E6" s="35">
        <v>25.3</v>
      </c>
      <c r="F6" s="35">
        <v>24.1</v>
      </c>
      <c r="G6" s="35">
        <v>23.3</v>
      </c>
      <c r="H6" s="35">
        <v>26.5</v>
      </c>
      <c r="I6" s="35">
        <v>27.4</v>
      </c>
      <c r="J6" s="35">
        <v>31.3</v>
      </c>
      <c r="K6" s="35">
        <v>27.7</v>
      </c>
      <c r="L6" s="35">
        <v>27.5</v>
      </c>
      <c r="M6" s="35">
        <v>25</v>
      </c>
      <c r="N6" s="35">
        <v>24.9</v>
      </c>
      <c r="O6" s="35">
        <v>26.2</v>
      </c>
      <c r="P6" s="35">
        <v>28.6</v>
      </c>
      <c r="Q6" s="35">
        <v>29.7</v>
      </c>
      <c r="R6" s="35">
        <v>27.2</v>
      </c>
      <c r="S6" s="35">
        <v>35.9</v>
      </c>
    </row>
    <row r="7" spans="1:19" x14ac:dyDescent="0.2">
      <c r="A7" s="20" t="s">
        <v>51</v>
      </c>
      <c r="B7" s="35">
        <v>88.8</v>
      </c>
      <c r="C7" s="35">
        <v>89.8</v>
      </c>
      <c r="D7" s="35">
        <v>88.7</v>
      </c>
      <c r="E7" s="35">
        <v>90.2</v>
      </c>
      <c r="F7" s="35">
        <v>90.3</v>
      </c>
      <c r="G7" s="35">
        <v>89</v>
      </c>
      <c r="H7" s="35">
        <v>90.1</v>
      </c>
      <c r="I7" s="35">
        <v>89.6</v>
      </c>
      <c r="J7" s="35">
        <v>91.8</v>
      </c>
      <c r="K7" s="35">
        <v>91.1</v>
      </c>
      <c r="L7" s="35">
        <v>94</v>
      </c>
      <c r="M7" s="35">
        <v>92</v>
      </c>
      <c r="N7" s="35">
        <v>92.4</v>
      </c>
      <c r="O7" s="35">
        <v>89.2</v>
      </c>
      <c r="P7" s="35">
        <v>89.8</v>
      </c>
      <c r="Q7" s="35">
        <v>87.2</v>
      </c>
      <c r="R7" s="35">
        <v>84.1</v>
      </c>
      <c r="S7" s="35">
        <v>92.5</v>
      </c>
    </row>
    <row r="8" spans="1:19" x14ac:dyDescent="0.2">
      <c r="A8" s="20" t="s">
        <v>52</v>
      </c>
      <c r="B8" s="35">
        <v>91.1</v>
      </c>
      <c r="C8" s="35">
        <v>94.8</v>
      </c>
      <c r="D8" s="35">
        <v>97.6</v>
      </c>
      <c r="E8" s="35">
        <v>95.5</v>
      </c>
      <c r="F8" s="35">
        <v>98.3</v>
      </c>
      <c r="G8" s="35">
        <v>101</v>
      </c>
      <c r="H8" s="35">
        <v>97.1</v>
      </c>
      <c r="I8" s="35">
        <v>102.2</v>
      </c>
      <c r="J8" s="35">
        <v>97.9</v>
      </c>
      <c r="K8" s="35">
        <v>95</v>
      </c>
      <c r="L8" s="35">
        <v>91.5</v>
      </c>
      <c r="M8" s="35">
        <v>99.8</v>
      </c>
      <c r="N8" s="35">
        <v>93.8</v>
      </c>
      <c r="O8" s="35">
        <v>95.9</v>
      </c>
      <c r="P8" s="35">
        <v>90.1</v>
      </c>
      <c r="Q8" s="35">
        <v>88.8</v>
      </c>
      <c r="R8" s="35">
        <v>90.9</v>
      </c>
      <c r="S8" s="35">
        <v>94.9</v>
      </c>
    </row>
    <row r="9" spans="1:19" ht="17.25" customHeight="1" x14ac:dyDescent="0.2">
      <c r="A9" s="40" t="s">
        <v>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x14ac:dyDescent="0.2">
      <c r="A10" s="40" t="s">
        <v>4</v>
      </c>
      <c r="B10" s="77">
        <v>57.7</v>
      </c>
      <c r="C10" s="77">
        <v>59.6</v>
      </c>
      <c r="D10" s="77">
        <v>58.9</v>
      </c>
      <c r="E10" s="77">
        <v>63</v>
      </c>
      <c r="F10" s="77" t="s">
        <v>32</v>
      </c>
      <c r="G10" s="77">
        <v>65.8</v>
      </c>
      <c r="H10" s="77">
        <v>65.2</v>
      </c>
      <c r="I10" s="77">
        <v>66.2</v>
      </c>
      <c r="J10" s="77" t="s">
        <v>32</v>
      </c>
      <c r="K10" s="77">
        <v>66.7</v>
      </c>
      <c r="L10" s="77">
        <v>67</v>
      </c>
      <c r="M10" s="77">
        <v>67.8</v>
      </c>
      <c r="N10" s="77">
        <v>70</v>
      </c>
      <c r="O10" s="77" t="s">
        <v>32</v>
      </c>
      <c r="P10" s="77">
        <v>72</v>
      </c>
      <c r="Q10" s="77">
        <v>72</v>
      </c>
      <c r="R10" s="77">
        <v>72.400000000000006</v>
      </c>
      <c r="S10" s="77" t="s">
        <v>32</v>
      </c>
    </row>
    <row r="11" spans="1:19" x14ac:dyDescent="0.2">
      <c r="A11" s="20" t="s">
        <v>50</v>
      </c>
      <c r="B11" s="35">
        <v>59.8</v>
      </c>
      <c r="C11" s="35">
        <v>61.1</v>
      </c>
      <c r="D11" s="35">
        <v>61.3</v>
      </c>
      <c r="E11" s="35">
        <v>61.7</v>
      </c>
      <c r="F11" s="35" t="s">
        <v>32</v>
      </c>
      <c r="G11" s="35">
        <v>64.8</v>
      </c>
      <c r="H11" s="35">
        <v>63.9</v>
      </c>
      <c r="I11" s="35">
        <v>67.599999999999994</v>
      </c>
      <c r="J11" s="35" t="s">
        <v>32</v>
      </c>
      <c r="K11" s="35">
        <v>63.7</v>
      </c>
      <c r="L11" s="35">
        <v>63</v>
      </c>
      <c r="M11" s="35">
        <v>64.599999999999994</v>
      </c>
      <c r="N11" s="35">
        <v>61.4</v>
      </c>
      <c r="O11" s="35" t="s">
        <v>32</v>
      </c>
      <c r="P11" s="35">
        <v>65.8</v>
      </c>
      <c r="Q11" s="35">
        <v>68.3</v>
      </c>
      <c r="R11" s="35">
        <v>61.9</v>
      </c>
      <c r="S11" s="35" t="s">
        <v>32</v>
      </c>
    </row>
    <row r="12" spans="1:19" x14ac:dyDescent="0.2">
      <c r="A12" s="20" t="s">
        <v>51</v>
      </c>
      <c r="B12" s="35">
        <v>88.4</v>
      </c>
      <c r="C12" s="35">
        <v>90.7</v>
      </c>
      <c r="D12" s="35">
        <v>94</v>
      </c>
      <c r="E12" s="35">
        <v>93.6</v>
      </c>
      <c r="F12" s="35" t="s">
        <v>32</v>
      </c>
      <c r="G12" s="35">
        <v>94.6</v>
      </c>
      <c r="H12" s="35">
        <v>93.6</v>
      </c>
      <c r="I12" s="35">
        <v>96</v>
      </c>
      <c r="J12" s="35" t="s">
        <v>32</v>
      </c>
      <c r="K12" s="35">
        <v>93.7</v>
      </c>
      <c r="L12" s="35">
        <v>98.8</v>
      </c>
      <c r="M12" s="35">
        <v>95.2</v>
      </c>
      <c r="N12" s="35">
        <v>99.5</v>
      </c>
      <c r="O12" s="35" t="s">
        <v>32</v>
      </c>
      <c r="P12" s="35">
        <v>97.9</v>
      </c>
      <c r="Q12" s="35">
        <v>97.9</v>
      </c>
      <c r="R12" s="35">
        <v>98.3</v>
      </c>
      <c r="S12" s="35" t="s">
        <v>32</v>
      </c>
    </row>
    <row r="13" spans="1:19" x14ac:dyDescent="0.2">
      <c r="A13" s="20" t="s">
        <v>52</v>
      </c>
      <c r="B13" s="35">
        <v>82.4</v>
      </c>
      <c r="C13" s="35">
        <v>81.2</v>
      </c>
      <c r="D13" s="35">
        <v>74.5</v>
      </c>
      <c r="E13" s="35">
        <v>96.6</v>
      </c>
      <c r="F13" s="35" t="s">
        <v>32</v>
      </c>
      <c r="G13" s="35">
        <v>93.5</v>
      </c>
      <c r="H13" s="35">
        <v>95.3</v>
      </c>
      <c r="I13" s="35">
        <v>94.3</v>
      </c>
      <c r="J13" s="35" t="s">
        <v>32</v>
      </c>
      <c r="K13" s="35">
        <v>100.6</v>
      </c>
      <c r="L13" s="35">
        <v>93.1</v>
      </c>
      <c r="M13" s="35">
        <v>94.5</v>
      </c>
      <c r="N13" s="20">
        <v>101.1</v>
      </c>
      <c r="O13" s="35" t="s">
        <v>32</v>
      </c>
      <c r="P13" s="35">
        <v>101.5</v>
      </c>
      <c r="Q13" s="35">
        <v>96.4</v>
      </c>
      <c r="R13" s="35">
        <v>98.8</v>
      </c>
      <c r="S13" s="35" t="s">
        <v>32</v>
      </c>
    </row>
    <row r="14" spans="1:19" ht="17.25" customHeight="1" x14ac:dyDescent="0.2">
      <c r="A14" s="40" t="s">
        <v>10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1:19" x14ac:dyDescent="0.2">
      <c r="A15" s="40" t="s">
        <v>4</v>
      </c>
      <c r="B15" s="77" t="s">
        <v>32</v>
      </c>
      <c r="C15" s="77" t="s">
        <v>32</v>
      </c>
      <c r="D15" s="77" t="s">
        <v>32</v>
      </c>
      <c r="E15" s="77" t="s">
        <v>32</v>
      </c>
      <c r="F15" s="77" t="s">
        <v>32</v>
      </c>
      <c r="G15" s="77" t="s">
        <v>32</v>
      </c>
      <c r="H15" s="77" t="s">
        <v>32</v>
      </c>
      <c r="I15" s="77" t="s">
        <v>32</v>
      </c>
      <c r="J15" s="77">
        <v>44.8</v>
      </c>
      <c r="K15" s="77">
        <v>46.1</v>
      </c>
      <c r="L15" s="77">
        <v>46.6</v>
      </c>
      <c r="M15" s="77">
        <v>46.6</v>
      </c>
      <c r="N15" s="77">
        <v>51.1</v>
      </c>
      <c r="O15" s="77">
        <v>52.3</v>
      </c>
      <c r="P15" s="77">
        <v>52.4</v>
      </c>
      <c r="Q15" s="77">
        <v>51.9</v>
      </c>
      <c r="R15" s="77">
        <v>53.8</v>
      </c>
      <c r="S15" s="77">
        <v>53.7</v>
      </c>
    </row>
    <row r="16" spans="1:19" x14ac:dyDescent="0.2">
      <c r="A16" s="20" t="s">
        <v>50</v>
      </c>
      <c r="B16" s="35" t="s">
        <v>32</v>
      </c>
      <c r="C16" s="35" t="s">
        <v>32</v>
      </c>
      <c r="D16" s="35" t="s">
        <v>32</v>
      </c>
      <c r="E16" s="35" t="s">
        <v>32</v>
      </c>
      <c r="F16" s="35" t="s">
        <v>32</v>
      </c>
      <c r="G16" s="35" t="s">
        <v>32</v>
      </c>
      <c r="H16" s="35" t="s">
        <v>32</v>
      </c>
      <c r="I16" s="35" t="s">
        <v>32</v>
      </c>
      <c r="J16" s="35">
        <v>61.7</v>
      </c>
      <c r="K16" s="35">
        <v>63.9</v>
      </c>
      <c r="L16" s="35">
        <v>64.5</v>
      </c>
      <c r="M16" s="35">
        <v>64.599999999999994</v>
      </c>
      <c r="N16" s="35">
        <v>63.8</v>
      </c>
      <c r="O16" s="35">
        <v>66.3</v>
      </c>
      <c r="P16" s="35">
        <v>64.900000000000006</v>
      </c>
      <c r="Q16" s="35">
        <v>63.4</v>
      </c>
      <c r="R16" s="35">
        <v>64.900000000000006</v>
      </c>
      <c r="S16" s="35">
        <v>64</v>
      </c>
    </row>
    <row r="17" spans="1:19" x14ac:dyDescent="0.2">
      <c r="A17" s="20" t="s">
        <v>51</v>
      </c>
      <c r="B17" s="35" t="s">
        <v>32</v>
      </c>
      <c r="C17" s="35" t="s">
        <v>32</v>
      </c>
      <c r="D17" s="35" t="s">
        <v>32</v>
      </c>
      <c r="E17" s="35" t="s">
        <v>32</v>
      </c>
      <c r="F17" s="35" t="s">
        <v>32</v>
      </c>
      <c r="G17" s="35" t="s">
        <v>32</v>
      </c>
      <c r="H17" s="35" t="s">
        <v>32</v>
      </c>
      <c r="I17" s="35" t="s">
        <v>32</v>
      </c>
      <c r="J17" s="35">
        <v>81.5</v>
      </c>
      <c r="K17" s="35">
        <v>83.1</v>
      </c>
      <c r="L17" s="35">
        <v>84.8</v>
      </c>
      <c r="M17" s="35">
        <v>84.6</v>
      </c>
      <c r="N17" s="35">
        <v>85.5</v>
      </c>
      <c r="O17" s="35">
        <v>87</v>
      </c>
      <c r="P17" s="35">
        <v>86.9</v>
      </c>
      <c r="Q17" s="35">
        <v>87.7</v>
      </c>
      <c r="R17" s="35">
        <v>88.2</v>
      </c>
      <c r="S17" s="35">
        <v>88.5</v>
      </c>
    </row>
    <row r="18" spans="1:19" ht="12.75" thickBot="1" x14ac:dyDescent="0.25">
      <c r="A18" s="23" t="s">
        <v>52</v>
      </c>
      <c r="B18" s="36" t="s">
        <v>32</v>
      </c>
      <c r="C18" s="36" t="s">
        <v>32</v>
      </c>
      <c r="D18" s="36" t="s">
        <v>32</v>
      </c>
      <c r="E18" s="36" t="s">
        <v>32</v>
      </c>
      <c r="F18" s="36" t="s">
        <v>32</v>
      </c>
      <c r="G18" s="36" t="s">
        <v>32</v>
      </c>
      <c r="H18" s="36" t="s">
        <v>32</v>
      </c>
      <c r="I18" s="36" t="s">
        <v>32</v>
      </c>
      <c r="J18" s="36">
        <v>19.5</v>
      </c>
      <c r="K18" s="36">
        <v>22.6</v>
      </c>
      <c r="L18" s="36">
        <v>18.100000000000001</v>
      </c>
      <c r="M18" s="36">
        <v>18.7</v>
      </c>
      <c r="N18" s="36">
        <v>35.1</v>
      </c>
      <c r="O18" s="36">
        <v>36.700000000000003</v>
      </c>
      <c r="P18" s="36">
        <v>42.8</v>
      </c>
      <c r="Q18" s="36">
        <v>40.9</v>
      </c>
      <c r="R18" s="36">
        <v>43.7</v>
      </c>
      <c r="S18" s="36">
        <v>42.8</v>
      </c>
    </row>
    <row r="19" spans="1:19" x14ac:dyDescent="0.2">
      <c r="A19" s="67" t="s">
        <v>100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9" x14ac:dyDescent="0.2">
      <c r="A20" s="67" t="s">
        <v>106</v>
      </c>
    </row>
    <row r="21" spans="1:19" x14ac:dyDescent="0.2">
      <c r="A21" s="67" t="s">
        <v>136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B3:N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174E1-E3C0-43DB-8F42-CA19C7FC0ECF}">
  <dimension ref="A1:AB64"/>
  <sheetViews>
    <sheetView workbookViewId="0">
      <selection activeCell="P38" sqref="P38"/>
    </sheetView>
  </sheetViews>
  <sheetFormatPr defaultColWidth="9.140625" defaultRowHeight="12" x14ac:dyDescent="0.2"/>
  <cols>
    <col min="1" max="20" width="9.140625" style="20"/>
    <col min="21" max="21" width="14.140625" style="20" customWidth="1"/>
    <col min="22" max="16384" width="9.140625" style="20"/>
  </cols>
  <sheetData>
    <row r="1" spans="1:28" x14ac:dyDescent="0.2">
      <c r="A1" s="20" t="s">
        <v>55</v>
      </c>
    </row>
    <row r="3" spans="1:28" x14ac:dyDescent="0.2">
      <c r="A3" s="20" t="s">
        <v>56</v>
      </c>
    </row>
    <row r="5" spans="1:28" x14ac:dyDescent="0.2">
      <c r="B5" s="43" t="s">
        <v>41</v>
      </c>
      <c r="C5" s="43" t="s">
        <v>42</v>
      </c>
      <c r="D5" s="43" t="s">
        <v>43</v>
      </c>
      <c r="E5" s="43" t="s">
        <v>44</v>
      </c>
      <c r="F5" s="43" t="s">
        <v>45</v>
      </c>
    </row>
    <row r="6" spans="1:28" x14ac:dyDescent="0.2">
      <c r="A6" s="20" t="s">
        <v>8</v>
      </c>
      <c r="B6" s="34">
        <f>Befolkningsprognos!B6</f>
        <v>29884</v>
      </c>
      <c r="C6" s="34">
        <f>Befolkningsprognos!C6</f>
        <v>31091</v>
      </c>
      <c r="D6" s="34">
        <f>Befolkningsprognos!D6</f>
        <v>32028</v>
      </c>
      <c r="E6" s="34">
        <f>Befolkningsprognos!E6</f>
        <v>32792</v>
      </c>
      <c r="F6" s="34">
        <f>Befolkningsprognos!F6</f>
        <v>33438</v>
      </c>
    </row>
    <row r="7" spans="1:28" x14ac:dyDescent="0.2">
      <c r="A7" s="20" t="s">
        <v>9</v>
      </c>
      <c r="B7" s="34">
        <f>Befolkningsprognos!B10</f>
        <v>52103</v>
      </c>
      <c r="C7" s="34">
        <f>Befolkningsprognos!C10</f>
        <v>55316</v>
      </c>
      <c r="D7" s="34">
        <f>Befolkningsprognos!D10</f>
        <v>56341</v>
      </c>
      <c r="E7" s="34">
        <f>Befolkningsprognos!E10</f>
        <v>57180</v>
      </c>
      <c r="F7" s="34">
        <f>Befolkningsprognos!F10</f>
        <v>57837</v>
      </c>
    </row>
    <row r="8" spans="1:28" x14ac:dyDescent="0.2">
      <c r="A8" s="20" t="s">
        <v>10</v>
      </c>
      <c r="B8" s="34">
        <f>Befolkningsprognos!B14</f>
        <v>56081</v>
      </c>
      <c r="C8" s="34">
        <f>Befolkningsprognos!C14</f>
        <v>56699</v>
      </c>
      <c r="D8" s="34">
        <f>Befolkningsprognos!D14</f>
        <v>54991</v>
      </c>
      <c r="E8" s="34">
        <f>Befolkningsprognos!E14</f>
        <v>52901</v>
      </c>
      <c r="F8" s="34">
        <f>Befolkningsprognos!F14</f>
        <v>50609</v>
      </c>
    </row>
    <row r="11" spans="1:28" x14ac:dyDescent="0.2">
      <c r="A11" s="20" t="s">
        <v>150</v>
      </c>
    </row>
    <row r="12" spans="1:28" x14ac:dyDescent="0.2">
      <c r="B12" s="43" t="str">
        <f>Motorfordon!B3</f>
        <v>2000</v>
      </c>
      <c r="C12" s="43" t="str">
        <f>Motorfordon!C3</f>
        <v>2001</v>
      </c>
      <c r="D12" s="43" t="str">
        <f>Motorfordon!D3</f>
        <v>2002</v>
      </c>
      <c r="E12" s="43" t="str">
        <f>Motorfordon!E3</f>
        <v>2003</v>
      </c>
      <c r="F12" s="43" t="str">
        <f>Motorfordon!F3</f>
        <v>2004</v>
      </c>
      <c r="G12" s="43" t="str">
        <f>Motorfordon!G3</f>
        <v>2005</v>
      </c>
      <c r="H12" s="43" t="str">
        <f>Motorfordon!H3</f>
        <v>2006</v>
      </c>
      <c r="I12" s="43" t="str">
        <f>Motorfordon!I3</f>
        <v>2007</v>
      </c>
      <c r="J12" s="43" t="str">
        <f>Motorfordon!J3</f>
        <v>2008</v>
      </c>
      <c r="K12" s="43" t="str">
        <f>Motorfordon!K3</f>
        <v>2009</v>
      </c>
      <c r="L12" s="43" t="str">
        <f>Motorfordon!L3</f>
        <v>2010</v>
      </c>
      <c r="M12" s="43" t="str">
        <f>Motorfordon!M3</f>
        <v>2011</v>
      </c>
      <c r="N12" s="43" t="str">
        <f>Motorfordon!N3</f>
        <v>2012</v>
      </c>
      <c r="O12" s="43" t="str">
        <f>Motorfordon!O3</f>
        <v>2013</v>
      </c>
      <c r="P12" s="43" t="str">
        <f>Motorfordon!P3</f>
        <v>2014</v>
      </c>
      <c r="Q12" s="43" t="str">
        <f>Motorfordon!Q3</f>
        <v>2015</v>
      </c>
      <c r="R12" s="43" t="str">
        <f>Motorfordon!R3</f>
        <v>2016</v>
      </c>
      <c r="S12" s="43" t="str">
        <f>Motorfordon!S3</f>
        <v>2017</v>
      </c>
      <c r="T12" s="43" t="str">
        <f>Motorfordon!T3</f>
        <v>2018</v>
      </c>
      <c r="U12" s="43">
        <f>Motorfordon!U3</f>
        <v>2019</v>
      </c>
      <c r="V12" s="43">
        <f>Motorfordon!V3</f>
        <v>2020</v>
      </c>
      <c r="W12" s="43">
        <f>Motorfordon!W3</f>
        <v>2021</v>
      </c>
      <c r="X12" s="43">
        <f>Motorfordon!X3</f>
        <v>2022</v>
      </c>
      <c r="Y12" s="43">
        <f>Motorfordon!Y3</f>
        <v>2023</v>
      </c>
      <c r="Z12" s="43">
        <f>Motorfordon!Z3</f>
        <v>2024</v>
      </c>
      <c r="AA12" s="43"/>
    </row>
    <row r="13" spans="1:28" x14ac:dyDescent="0.2">
      <c r="A13" s="20" t="s">
        <v>8</v>
      </c>
      <c r="B13" s="74">
        <f>Motorfordon!B8/Befolkningsutveckling!B5*1000</f>
        <v>526.14175678829849</v>
      </c>
      <c r="C13" s="74">
        <f>Motorfordon!C8/Befolkningsutveckling!C5*1000</f>
        <v>542.32619490999377</v>
      </c>
      <c r="D13" s="74">
        <f>Motorfordon!D8/Befolkningsutveckling!D5*1000</f>
        <v>552.13780375269153</v>
      </c>
      <c r="E13" s="74">
        <f>Motorfordon!E8/Befolkningsutveckling!E5*1000</f>
        <v>558.25113303119167</v>
      </c>
      <c r="F13" s="74">
        <f>Motorfordon!F8/Befolkningsutveckling!F5*1000</f>
        <v>576.68804797510154</v>
      </c>
      <c r="G13" s="74">
        <f>Motorfordon!G8/Befolkningsutveckling!G5*1000</f>
        <v>585.60120618168105</v>
      </c>
      <c r="H13" s="74">
        <f>Motorfordon!H8/Befolkningsutveckling!H5*1000</f>
        <v>592.84166479862506</v>
      </c>
      <c r="I13" s="74">
        <f>Motorfordon!I8/Befolkningsutveckling!I5*1000</f>
        <v>603.79601084574529</v>
      </c>
      <c r="J13" s="74">
        <f>Motorfordon!J8/Befolkningsutveckling!J5*1000</f>
        <v>618.71616395978344</v>
      </c>
      <c r="K13" s="74">
        <f>Motorfordon!K8/Befolkningsutveckling!K5*1000</f>
        <v>643.2473776223776</v>
      </c>
      <c r="L13" s="74">
        <f>Motorfordon!L8/Befolkningsutveckling!L5*1000</f>
        <v>662.4720559601933</v>
      </c>
      <c r="M13" s="74">
        <f>Motorfordon!M8/Befolkningsutveckling!M5*1000</f>
        <v>686.9711143642661</v>
      </c>
      <c r="N13" s="74">
        <f>Motorfordon!N8/Befolkningsutveckling!N5*1000</f>
        <v>707.35386990386644</v>
      </c>
      <c r="O13" s="74">
        <f>Motorfordon!O8/Befolkningsutveckling!O5*1000</f>
        <v>732.08897621219558</v>
      </c>
      <c r="P13" s="74">
        <f>Motorfordon!P8/Befolkningsutveckling!P5*1000</f>
        <v>752.28493685899662</v>
      </c>
      <c r="Q13" s="74">
        <f>Motorfordon!Q8/Befolkningsutveckling!Q5*1000</f>
        <v>768.25978696915195</v>
      </c>
      <c r="R13" s="74">
        <f>Motorfordon!R8/Befolkningsutveckling!R5*1000</f>
        <v>783.94231100990226</v>
      </c>
      <c r="S13" s="74">
        <f>Motorfordon!S8/Befolkningsutveckling!S5*1000</f>
        <v>798.65817758608887</v>
      </c>
      <c r="T13" s="74">
        <f>Motorfordon!T8/Befolkningsutveckling!T5*1000</f>
        <v>808.94570856929704</v>
      </c>
      <c r="U13" s="74">
        <f>Motorfordon!U8/Befolkningsutveckling!U5*1000</f>
        <v>816.71086642720468</v>
      </c>
      <c r="V13" s="74">
        <f>Motorfordon!V8/Befolkningsutveckling!V5*1000</f>
        <v>828.77124882880469</v>
      </c>
      <c r="W13" s="74">
        <f>Motorfordon!W8/Befolkningsutveckling!W5*1000</f>
        <v>840.38633874340337</v>
      </c>
      <c r="X13" s="74">
        <f>Motorfordon!X8/Befolkningsutveckling!X5*1000</f>
        <v>844.7139467440021</v>
      </c>
      <c r="Y13" s="74">
        <f>Motorfordon!Y8/Befolkningsutveckling!Y5*1000</f>
        <v>852.59725287394178</v>
      </c>
      <c r="Z13" s="74">
        <f>Motorfordon!Z8/Befolkningsutveckling!Z5*1000</f>
        <v>857.53577158573728</v>
      </c>
      <c r="AA13" s="74"/>
      <c r="AB13" s="74"/>
    </row>
    <row r="14" spans="1:28" x14ac:dyDescent="0.2">
      <c r="A14" s="20" t="s">
        <v>9</v>
      </c>
      <c r="B14" s="74">
        <f>Motorfordon!B13/Befolkningsutveckling!B16*1000</f>
        <v>312.70537900006616</v>
      </c>
      <c r="C14" s="74">
        <f>Motorfordon!C13/Befolkningsutveckling!C16*1000</f>
        <v>318.98289653378419</v>
      </c>
      <c r="D14" s="74">
        <f>Motorfordon!D13/Befolkningsutveckling!D16*1000</f>
        <v>334.64692725529875</v>
      </c>
      <c r="E14" s="74">
        <f>Motorfordon!E13/Befolkningsutveckling!E16*1000</f>
        <v>345.11992949027342</v>
      </c>
      <c r="F14" s="74">
        <f>Motorfordon!F13/Befolkningsutveckling!F16*1000</f>
        <v>354.81392257850143</v>
      </c>
      <c r="G14" s="74">
        <f>Motorfordon!G13/Befolkningsutveckling!G16*1000</f>
        <v>362.5654721238846</v>
      </c>
      <c r="H14" s="74">
        <f>Motorfordon!H13/Befolkningsutveckling!H16*1000</f>
        <v>376.95584415584415</v>
      </c>
      <c r="I14" s="74">
        <f>Motorfordon!I13/Befolkningsutveckling!I16*1000</f>
        <v>398.00696113367036</v>
      </c>
      <c r="J14" s="74">
        <f>Motorfordon!J13/Befolkningsutveckling!J16*1000</f>
        <v>420.89793214795799</v>
      </c>
      <c r="K14" s="74">
        <f>Motorfordon!K13/Befolkningsutveckling!K16*1000</f>
        <v>419.57912492543147</v>
      </c>
      <c r="L14" s="74">
        <f>Motorfordon!L13/Befolkningsutveckling!L16*1000</f>
        <v>411.88600651627007</v>
      </c>
      <c r="M14" s="74">
        <f>Motorfordon!M13/Befolkningsutveckling!M16*1000</f>
        <v>412.73969492435032</v>
      </c>
      <c r="N14" s="74">
        <f>Motorfordon!N13/Befolkningsutveckling!N16*1000</f>
        <v>417.9736121483694</v>
      </c>
      <c r="O14" s="74">
        <f>Motorfordon!O13/Befolkningsutveckling!O16*1000</f>
        <v>425.22158878115766</v>
      </c>
      <c r="P14" s="74">
        <f>Motorfordon!P13/Befolkningsutveckling!P16*1000</f>
        <v>434.40699437210554</v>
      </c>
      <c r="Q14" s="74">
        <f>Motorfordon!Q13/Befolkningsutveckling!Q16*1000</f>
        <v>442.78750231400539</v>
      </c>
      <c r="R14" s="74">
        <f>Motorfordon!R13/Befolkningsutveckling!R16*1000</f>
        <v>453.8384804869608</v>
      </c>
      <c r="S14" s="74">
        <f>Motorfordon!S13/Befolkningsutveckling!S16*1000</f>
        <v>468.62075888375824</v>
      </c>
      <c r="T14" s="74">
        <f>Motorfordon!T13/Befolkningsutveckling!T16*1000</f>
        <v>481.86230807330361</v>
      </c>
      <c r="U14" s="74">
        <f>Motorfordon!U13/Befolkningsutveckling!U16*1000</f>
        <v>494.01326053042123</v>
      </c>
      <c r="V14" s="74">
        <f>Motorfordon!V13/Befolkningsutveckling!V16*1000</f>
        <v>507.15232042395496</v>
      </c>
      <c r="W14" s="74">
        <f>Motorfordon!W13/Befolkningsutveckling!W16*1000</f>
        <v>512.77489685453645</v>
      </c>
      <c r="X14" s="74">
        <f>Motorfordon!X13/Befolkningsutveckling!X16*1000</f>
        <v>522.91880781089412</v>
      </c>
      <c r="Y14" s="74">
        <f>Motorfordon!Y13/Befolkningsutveckling!Y16*1000</f>
        <v>523.30743618202007</v>
      </c>
      <c r="Z14" s="74">
        <f>Motorfordon!Z13/Befolkningsutveckling!Z16*1000</f>
        <v>521.28949301983835</v>
      </c>
      <c r="AA14" s="74"/>
    </row>
    <row r="15" spans="1:28" x14ac:dyDescent="0.2">
      <c r="A15" s="20" t="s">
        <v>10</v>
      </c>
      <c r="B15" s="74">
        <f>Motorfordon!B18/Befolkningsutveckling!B27*1000</f>
        <v>36.439122610074662</v>
      </c>
      <c r="C15" s="74">
        <f>Motorfordon!C18/Befolkningsutveckling!C27*1000</f>
        <v>47.135592617616723</v>
      </c>
      <c r="D15" s="74">
        <f>Motorfordon!D18/Befolkningsutveckling!D27*1000</f>
        <v>48.308323895809743</v>
      </c>
      <c r="E15" s="74">
        <f>Motorfordon!E18/Befolkningsutveckling!E27*1000</f>
        <v>56.444640494044997</v>
      </c>
      <c r="F15" s="74">
        <f>Motorfordon!F18/Befolkningsutveckling!F27*1000</f>
        <v>54.219093708754947</v>
      </c>
      <c r="G15" s="74">
        <f>Motorfordon!G18/Befolkningsutveckling!G27*1000</f>
        <v>56.381540837999616</v>
      </c>
      <c r="H15" s="74">
        <f>Motorfordon!H18/Befolkningsutveckling!H27*1000</f>
        <v>60.229529517214715</v>
      </c>
      <c r="I15" s="74">
        <f>Motorfordon!I18/Befolkningsutveckling!I27*1000</f>
        <v>59.458028069556008</v>
      </c>
      <c r="J15" s="74">
        <f>Motorfordon!J18/Befolkningsutveckling!J27*1000</f>
        <v>64.543554500690789</v>
      </c>
      <c r="K15" s="74">
        <f>Motorfordon!K18/Befolkningsutveckling!K27*1000</f>
        <v>59.598170590642965</v>
      </c>
      <c r="L15" s="74">
        <f>Motorfordon!L18/Befolkningsutveckling!L27*1000</f>
        <v>71.706936866718621</v>
      </c>
      <c r="M15" s="74">
        <f>Motorfordon!M18/Befolkningsutveckling!M27*1000</f>
        <v>67.06703170537844</v>
      </c>
      <c r="N15" s="74">
        <f>Motorfordon!N18/Befolkningsutveckling!N27*1000</f>
        <v>73.692928509753486</v>
      </c>
      <c r="O15" s="74">
        <f>Motorfordon!O18/Befolkningsutveckling!O27*1000</f>
        <v>73.372361185027486</v>
      </c>
      <c r="P15" s="74">
        <f>Motorfordon!P18/Befolkningsutveckling!P27*1000</f>
        <v>73.593688923634545</v>
      </c>
      <c r="Q15" s="74">
        <f>Motorfordon!Q18/Befolkningsutveckling!Q27*1000</f>
        <v>75.237125555972355</v>
      </c>
      <c r="R15" s="74">
        <f>Motorfordon!R18/Befolkningsutveckling!R27*1000</f>
        <v>78.339033430622962</v>
      </c>
      <c r="S15" s="74">
        <f>Motorfordon!S18/Befolkningsutveckling!S27*1000</f>
        <v>84.443250984604362</v>
      </c>
      <c r="T15" s="74">
        <f>Motorfordon!T18/Befolkningsutveckling!T27*1000</f>
        <v>86.117722855557744</v>
      </c>
      <c r="U15" s="74">
        <f>Motorfordon!U18/Befolkningsutveckling!U27*1000</f>
        <v>93.65623660522931</v>
      </c>
      <c r="V15" s="74">
        <f>Motorfordon!V18/Befolkningsutveckling!V27*1000</f>
        <v>100.0338795670548</v>
      </c>
      <c r="W15" s="74">
        <f>Motorfordon!W18/Befolkningsutveckling!W27*1000</f>
        <v>107.17640594813987</v>
      </c>
      <c r="X15" s="74">
        <f>Motorfordon!X18/Befolkningsutveckling!X27*1000</f>
        <v>113.78664120787808</v>
      </c>
      <c r="Y15" s="74">
        <f>Motorfordon!Y18/Befolkningsutveckling!Y27*1000</f>
        <v>118.77969934109417</v>
      </c>
      <c r="Z15" s="74">
        <f>Motorfordon!Z18/Befolkningsutveckling!Z27*1000</f>
        <v>122.54184377149508</v>
      </c>
      <c r="AA15" s="74"/>
    </row>
    <row r="18" spans="1:27" x14ac:dyDescent="0.2">
      <c r="A18" s="20" t="s">
        <v>71</v>
      </c>
    </row>
    <row r="19" spans="1:27" x14ac:dyDescent="0.2">
      <c r="B19" s="43" t="str">
        <f>Motorfordon!B3</f>
        <v>2000</v>
      </c>
      <c r="C19" s="43" t="str">
        <f>Motorfordon!C3</f>
        <v>2001</v>
      </c>
      <c r="D19" s="43" t="str">
        <f>Motorfordon!D3</f>
        <v>2002</v>
      </c>
      <c r="E19" s="43" t="str">
        <f>Motorfordon!E3</f>
        <v>2003</v>
      </c>
      <c r="F19" s="43" t="str">
        <f>Motorfordon!F3</f>
        <v>2004</v>
      </c>
      <c r="G19" s="43" t="str">
        <f>Motorfordon!G3</f>
        <v>2005</v>
      </c>
      <c r="H19" s="43" t="str">
        <f>Motorfordon!H3</f>
        <v>2006</v>
      </c>
      <c r="I19" s="43" t="str">
        <f>Motorfordon!I3</f>
        <v>2007</v>
      </c>
      <c r="J19" s="43" t="str">
        <f>Motorfordon!J3</f>
        <v>2008</v>
      </c>
      <c r="K19" s="43" t="str">
        <f>Motorfordon!K3</f>
        <v>2009</v>
      </c>
      <c r="L19" s="43" t="str">
        <f>Motorfordon!L3</f>
        <v>2010</v>
      </c>
      <c r="M19" s="43" t="str">
        <f>Motorfordon!M3</f>
        <v>2011</v>
      </c>
      <c r="N19" s="43" t="str">
        <f>Motorfordon!N3</f>
        <v>2012</v>
      </c>
      <c r="O19" s="43" t="str">
        <f>Motorfordon!O3</f>
        <v>2013</v>
      </c>
      <c r="P19" s="43" t="str">
        <f>Motorfordon!P3</f>
        <v>2014</v>
      </c>
      <c r="Q19" s="43" t="str">
        <f>Motorfordon!Q3</f>
        <v>2015</v>
      </c>
      <c r="R19" s="43" t="str">
        <f>Motorfordon!R3</f>
        <v>2016</v>
      </c>
      <c r="S19" s="43" t="str">
        <f>Motorfordon!S3</f>
        <v>2017</v>
      </c>
      <c r="T19" s="43" t="str">
        <f>Motorfordon!T3</f>
        <v>2018</v>
      </c>
      <c r="U19" s="20">
        <f>Motorfordon!U3</f>
        <v>2019</v>
      </c>
    </row>
    <row r="20" spans="1:27" x14ac:dyDescent="0.2">
      <c r="A20" s="20" t="s">
        <v>8</v>
      </c>
      <c r="B20" s="74">
        <f>Motorfordon!B8/Befolkningsutveckling!B5*1000</f>
        <v>526.14175678829849</v>
      </c>
      <c r="C20" s="74">
        <f>Motorfordon!C8/Befolkningsutveckling!C5*1000</f>
        <v>542.32619490999377</v>
      </c>
      <c r="D20" s="74">
        <f>Motorfordon!D8/Befolkningsutveckling!D5*1000</f>
        <v>552.13780375269153</v>
      </c>
      <c r="E20" s="74">
        <f>Motorfordon!E8/Befolkningsutveckling!E5*1000</f>
        <v>558.25113303119167</v>
      </c>
      <c r="F20" s="74">
        <f>Motorfordon!F8/Befolkningsutveckling!F5*1000</f>
        <v>576.68804797510154</v>
      </c>
      <c r="G20" s="74">
        <f>Motorfordon!G8/Befolkningsutveckling!G5*1000</f>
        <v>585.60120618168105</v>
      </c>
      <c r="H20" s="74">
        <f>Motorfordon!H8/Befolkningsutveckling!H5*1000</f>
        <v>592.84166479862506</v>
      </c>
      <c r="I20" s="74">
        <f>Motorfordon!I8/Befolkningsutveckling!I5*1000</f>
        <v>603.79601084574529</v>
      </c>
      <c r="J20" s="74">
        <f>Motorfordon!J8/Befolkningsutveckling!J5*1000</f>
        <v>618.71616395978344</v>
      </c>
      <c r="K20" s="74">
        <f>Motorfordon!K8/Befolkningsutveckling!K5*1000</f>
        <v>643.2473776223776</v>
      </c>
      <c r="L20" s="74">
        <f>Motorfordon!L8/Befolkningsutveckling!L5*1000</f>
        <v>662.4720559601933</v>
      </c>
      <c r="M20" s="74">
        <f>Motorfordon!M8/Befolkningsutveckling!M5*1000</f>
        <v>686.9711143642661</v>
      </c>
      <c r="N20" s="74">
        <f>Motorfordon!N8/Befolkningsutveckling!N5*1000</f>
        <v>707.35386990386644</v>
      </c>
      <c r="O20" s="74">
        <f>Motorfordon!O8/Befolkningsutveckling!O5*1000</f>
        <v>732.08897621219558</v>
      </c>
      <c r="P20" s="74">
        <f>Motorfordon!P8/Befolkningsutveckling!P5*1000</f>
        <v>752.28493685899662</v>
      </c>
      <c r="Q20" s="74">
        <f>Motorfordon!Q8/Befolkningsutveckling!Q5*1000</f>
        <v>768.25978696915195</v>
      </c>
      <c r="R20" s="74">
        <f>Motorfordon!R8/Befolkningsutveckling!R5*1000</f>
        <v>783.94231100990226</v>
      </c>
      <c r="S20" s="74">
        <f>Motorfordon!S8/Befolkningsutveckling!S5*1000</f>
        <v>798.65817758608887</v>
      </c>
      <c r="T20" s="74">
        <f>Motorfordon!T8/Befolkningsutveckling!T5*1000</f>
        <v>808.94570856929704</v>
      </c>
      <c r="U20" s="74">
        <f>Motorfordon!U8/Befolkningsutveckling!U5*1000</f>
        <v>816.71086642720468</v>
      </c>
    </row>
    <row r="21" spans="1:27" x14ac:dyDescent="0.2">
      <c r="A21" s="20" t="s">
        <v>9</v>
      </c>
      <c r="B21" s="74">
        <f>Motorfordon!B13/Befolkningsutveckling!B16*1000</f>
        <v>312.70537900006616</v>
      </c>
      <c r="C21" s="74">
        <f>Motorfordon!C13/Befolkningsutveckling!C16*1000</f>
        <v>318.98289653378419</v>
      </c>
      <c r="D21" s="74">
        <f>Motorfordon!D13/Befolkningsutveckling!D16*1000</f>
        <v>334.64692725529875</v>
      </c>
      <c r="E21" s="74">
        <f>Motorfordon!E13/Befolkningsutveckling!E16*1000</f>
        <v>345.11992949027342</v>
      </c>
      <c r="F21" s="74">
        <f>Motorfordon!F13/Befolkningsutveckling!F16*1000</f>
        <v>354.81392257850143</v>
      </c>
      <c r="G21" s="74">
        <f>Motorfordon!G13/Befolkningsutveckling!G16*1000</f>
        <v>362.5654721238846</v>
      </c>
      <c r="H21" s="74">
        <f>Motorfordon!H13/Befolkningsutveckling!H16*1000</f>
        <v>376.95584415584415</v>
      </c>
      <c r="I21" s="74">
        <f>Motorfordon!I13/Befolkningsutveckling!I16*1000</f>
        <v>398.00696113367036</v>
      </c>
      <c r="J21" s="74">
        <f>Motorfordon!J13/Befolkningsutveckling!J16*1000</f>
        <v>420.89793214795799</v>
      </c>
      <c r="K21" s="74">
        <f>Motorfordon!K13/Befolkningsutveckling!K16*1000</f>
        <v>419.57912492543147</v>
      </c>
      <c r="L21" s="74">
        <f>Motorfordon!L13/Befolkningsutveckling!L16*1000</f>
        <v>411.88600651627007</v>
      </c>
      <c r="M21" s="74">
        <f>Motorfordon!M13/Befolkningsutveckling!M16*1000</f>
        <v>412.73969492435032</v>
      </c>
      <c r="N21" s="74">
        <f>Motorfordon!N13/Befolkningsutveckling!N16*1000</f>
        <v>417.9736121483694</v>
      </c>
      <c r="O21" s="74">
        <f>Motorfordon!O13/Befolkningsutveckling!O16*1000</f>
        <v>425.22158878115766</v>
      </c>
      <c r="P21" s="74">
        <f>Motorfordon!P13/Befolkningsutveckling!P16*1000</f>
        <v>434.40699437210554</v>
      </c>
      <c r="Q21" s="74">
        <f>Motorfordon!Q13/Befolkningsutveckling!Q16*1000</f>
        <v>442.78750231400539</v>
      </c>
      <c r="R21" s="74">
        <f>Motorfordon!R13/Befolkningsutveckling!R16*1000</f>
        <v>453.8384804869608</v>
      </c>
      <c r="S21" s="74">
        <f>Motorfordon!S13/Befolkningsutveckling!S16*1000</f>
        <v>468.62075888375824</v>
      </c>
      <c r="T21" s="74">
        <f>Motorfordon!T13/Befolkningsutveckling!T16*1000</f>
        <v>481.86230807330361</v>
      </c>
      <c r="U21" s="74">
        <f>Motorfordon!U13/Befolkningsutveckling!U16*1000</f>
        <v>494.01326053042123</v>
      </c>
    </row>
    <row r="22" spans="1:27" x14ac:dyDescent="0.2">
      <c r="A22" s="20" t="s">
        <v>10</v>
      </c>
      <c r="B22" s="74">
        <f>Motorfordon!B18/Befolkningsutveckling!B27*1000</f>
        <v>36.439122610074662</v>
      </c>
      <c r="C22" s="74">
        <f>Motorfordon!C18/Befolkningsutveckling!C27*1000</f>
        <v>47.135592617616723</v>
      </c>
      <c r="D22" s="74">
        <f>Motorfordon!D18/Befolkningsutveckling!D27*1000</f>
        <v>48.308323895809743</v>
      </c>
      <c r="E22" s="74">
        <f>Motorfordon!E18/Befolkningsutveckling!E27*1000</f>
        <v>56.444640494044997</v>
      </c>
      <c r="F22" s="74">
        <f>Motorfordon!F18/Befolkningsutveckling!F27*1000</f>
        <v>54.219093708754947</v>
      </c>
      <c r="G22" s="74">
        <f>Motorfordon!G18/Befolkningsutveckling!G27*1000</f>
        <v>56.381540837999616</v>
      </c>
      <c r="H22" s="74">
        <f>Motorfordon!H18/Befolkningsutveckling!H27*1000</f>
        <v>60.229529517214715</v>
      </c>
      <c r="I22" s="74">
        <f>Motorfordon!I18/Befolkningsutveckling!I27*1000</f>
        <v>59.458028069556008</v>
      </c>
      <c r="J22" s="74">
        <f>Motorfordon!J18/Befolkningsutveckling!J27*1000</f>
        <v>64.543554500690789</v>
      </c>
      <c r="K22" s="74">
        <f>Motorfordon!K18/Befolkningsutveckling!K27*1000</f>
        <v>59.598170590642965</v>
      </c>
      <c r="L22" s="74">
        <f>Motorfordon!L18/Befolkningsutveckling!L27*1000</f>
        <v>71.706936866718621</v>
      </c>
      <c r="M22" s="74">
        <f>Motorfordon!M18/Befolkningsutveckling!M27*1000</f>
        <v>67.06703170537844</v>
      </c>
      <c r="N22" s="74">
        <f>Motorfordon!N18/Befolkningsutveckling!N27*1000</f>
        <v>73.692928509753486</v>
      </c>
      <c r="O22" s="74">
        <f>Motorfordon!O18/Befolkningsutveckling!O27*1000</f>
        <v>73.372361185027486</v>
      </c>
      <c r="P22" s="74">
        <f>Motorfordon!P18/Befolkningsutveckling!P27*1000</f>
        <v>73.593688923634545</v>
      </c>
      <c r="Q22" s="74">
        <f>Motorfordon!Q18/Befolkningsutveckling!Q27*1000</f>
        <v>75.237125555972355</v>
      </c>
      <c r="R22" s="74">
        <f>Motorfordon!R18/Befolkningsutveckling!R27*1000</f>
        <v>78.339033430622962</v>
      </c>
      <c r="S22" s="74">
        <f>Motorfordon!S18/Befolkningsutveckling!S27*1000</f>
        <v>84.443250984604362</v>
      </c>
      <c r="T22" s="74">
        <f>Motorfordon!T18/Befolkningsutveckling!T27*1000</f>
        <v>86.117722855557744</v>
      </c>
      <c r="U22" s="74">
        <f>Motorfordon!U18/Befolkningsutveckling!U27*1000</f>
        <v>93.65623660522931</v>
      </c>
    </row>
    <row r="25" spans="1:27" x14ac:dyDescent="0.2">
      <c r="A25" s="20" t="s">
        <v>102</v>
      </c>
    </row>
    <row r="26" spans="1:27" x14ac:dyDescent="0.2">
      <c r="B26" s="43" t="s">
        <v>16</v>
      </c>
      <c r="C26" s="43" t="s">
        <v>17</v>
      </c>
      <c r="D26" s="43" t="s">
        <v>18</v>
      </c>
      <c r="E26" s="43" t="s">
        <v>19</v>
      </c>
      <c r="F26" s="43" t="s">
        <v>20</v>
      </c>
      <c r="G26" s="43" t="s">
        <v>21</v>
      </c>
      <c r="H26" s="43" t="s">
        <v>22</v>
      </c>
      <c r="I26" s="43" t="s">
        <v>23</v>
      </c>
      <c r="J26" s="43" t="s">
        <v>24</v>
      </c>
      <c r="K26" s="43" t="s">
        <v>25</v>
      </c>
      <c r="L26" s="43" t="s">
        <v>26</v>
      </c>
      <c r="M26" s="43" t="s">
        <v>27</v>
      </c>
      <c r="N26" s="43" t="s">
        <v>28</v>
      </c>
      <c r="O26" s="43" t="s">
        <v>29</v>
      </c>
      <c r="P26" s="43" t="s">
        <v>30</v>
      </c>
      <c r="Q26" s="43" t="s">
        <v>31</v>
      </c>
      <c r="R26" s="43" t="s">
        <v>35</v>
      </c>
      <c r="S26" s="43">
        <v>2017</v>
      </c>
      <c r="T26" s="43">
        <v>2018</v>
      </c>
      <c r="U26" s="43">
        <v>2019</v>
      </c>
      <c r="V26" s="43">
        <v>2020</v>
      </c>
      <c r="W26" s="43">
        <v>2021</v>
      </c>
      <c r="X26" s="43">
        <v>2022</v>
      </c>
      <c r="Y26" s="43">
        <v>2023</v>
      </c>
      <c r="Z26" s="43">
        <v>2024</v>
      </c>
      <c r="AA26" s="43"/>
    </row>
    <row r="27" spans="1:27" x14ac:dyDescent="0.2">
      <c r="A27" s="20" t="s">
        <v>8</v>
      </c>
      <c r="B27" s="34">
        <f>Befolkningsutveckling!B5</f>
        <v>25706</v>
      </c>
      <c r="C27" s="34">
        <f>Befolkningsutveckling!C5</f>
        <v>25776</v>
      </c>
      <c r="D27" s="34">
        <f>Befolkningsutveckling!D5</f>
        <v>26008</v>
      </c>
      <c r="E27" s="34">
        <f>Befolkningsutveckling!E5</f>
        <v>26257</v>
      </c>
      <c r="F27" s="34">
        <f>Befolkningsutveckling!F5</f>
        <v>26347</v>
      </c>
      <c r="G27" s="34">
        <f>Befolkningsutveckling!G5</f>
        <v>26530</v>
      </c>
      <c r="H27" s="34">
        <f>Befolkningsutveckling!H5</f>
        <v>26766</v>
      </c>
      <c r="I27" s="34">
        <f>Befolkningsutveckling!I5</f>
        <v>26923</v>
      </c>
      <c r="J27" s="34">
        <f>Befolkningsutveckling!J5</f>
        <v>27153</v>
      </c>
      <c r="K27" s="34">
        <f>Befolkningsutveckling!K5</f>
        <v>27456</v>
      </c>
      <c r="L27" s="34">
        <f>Befolkningsutveckling!L5</f>
        <v>27734</v>
      </c>
      <c r="M27" s="34">
        <f>Befolkningsutveckling!M5</f>
        <v>28007</v>
      </c>
      <c r="N27" s="34">
        <f>Befolkningsutveckling!N5</f>
        <v>28502</v>
      </c>
      <c r="O27" s="34">
        <f>Befolkningsutveckling!O5</f>
        <v>28502</v>
      </c>
      <c r="P27" s="34">
        <f>Befolkningsutveckling!P5</f>
        <v>28666</v>
      </c>
      <c r="Q27" s="34">
        <f>Befolkningsutveckling!Q5</f>
        <v>28916</v>
      </c>
      <c r="R27" s="34">
        <f>Befolkningsutveckling!R5</f>
        <v>28983</v>
      </c>
      <c r="S27" s="34">
        <f>Befolkningsutveckling!S5</f>
        <v>29214</v>
      </c>
      <c r="T27" s="34">
        <f>Befolkningsutveckling!T5</f>
        <v>29489</v>
      </c>
      <c r="U27" s="34">
        <f>Befolkningsutveckling!U5</f>
        <v>29789</v>
      </c>
      <c r="V27" s="34">
        <f>Befolkningsutveckling!V5</f>
        <v>29884</v>
      </c>
      <c r="W27" s="34">
        <f>Befolkningsutveckling!W5</f>
        <v>30129</v>
      </c>
      <c r="X27" s="34">
        <f>Befolkningsutveckling!X5</f>
        <v>30344</v>
      </c>
      <c r="Y27" s="34">
        <f>Befolkningsutveckling!Y5</f>
        <v>30359</v>
      </c>
      <c r="Z27" s="34">
        <f>Befolkningsutveckling!Z5</f>
        <v>30541</v>
      </c>
      <c r="AA27" s="34"/>
    </row>
    <row r="28" spans="1:27" x14ac:dyDescent="0.2">
      <c r="A28" s="20" t="s">
        <v>9</v>
      </c>
      <c r="B28" s="34">
        <f>Befolkningsutveckling!B16</f>
        <v>45343</v>
      </c>
      <c r="C28" s="34">
        <f>Befolkningsutveckling!C16</f>
        <v>46131</v>
      </c>
      <c r="D28" s="34">
        <f>Befolkningsutveckling!D16</f>
        <v>46945</v>
      </c>
      <c r="E28" s="34">
        <f>Befolkningsutveckling!E16</f>
        <v>47653</v>
      </c>
      <c r="F28" s="34">
        <f>Befolkningsutveckling!F16</f>
        <v>48152</v>
      </c>
      <c r="G28" s="34">
        <f>Befolkningsutveckling!G16</f>
        <v>48303</v>
      </c>
      <c r="H28" s="34">
        <f>Befolkningsutveckling!H16</f>
        <v>48125</v>
      </c>
      <c r="I28" s="34">
        <f>Befolkningsutveckling!I16</f>
        <v>48268</v>
      </c>
      <c r="J28" s="34">
        <f>Befolkningsutveckling!J16</f>
        <v>48311</v>
      </c>
      <c r="K28" s="34">
        <f>Befolkningsutveckling!K16</f>
        <v>48613</v>
      </c>
      <c r="L28" s="34">
        <f>Befolkningsutveckling!L16</f>
        <v>48494</v>
      </c>
      <c r="M28" s="34">
        <f>Befolkningsutveckling!M16</f>
        <v>48447</v>
      </c>
      <c r="N28" s="34">
        <f>Befolkningsutveckling!N16</f>
        <v>48204</v>
      </c>
      <c r="O28" s="34">
        <f>Befolkningsutveckling!O16</f>
        <v>48062</v>
      </c>
      <c r="P28" s="34">
        <f>Befolkningsutveckling!P16</f>
        <v>48153</v>
      </c>
      <c r="Q28" s="34">
        <f>Befolkningsutveckling!Q16</f>
        <v>48617</v>
      </c>
      <c r="R28" s="34">
        <f>Befolkningsutveckling!R16</f>
        <v>49121</v>
      </c>
      <c r="S28" s="34">
        <f>Befolkningsutveckling!S16</f>
        <v>49810</v>
      </c>
      <c r="T28" s="34">
        <f>Befolkningsutveckling!T16</f>
        <v>50475</v>
      </c>
      <c r="U28" s="34">
        <f>Befolkningsutveckling!U16</f>
        <v>51280</v>
      </c>
      <c r="V28" s="34">
        <f>Befolkningsutveckling!V16</f>
        <v>52081</v>
      </c>
      <c r="W28" s="34">
        <f>Befolkningsutveckling!W16</f>
        <v>52838</v>
      </c>
      <c r="X28" s="34">
        <f>Befolkningsutveckling!X16</f>
        <v>53515</v>
      </c>
      <c r="Y28" s="34">
        <f>Befolkningsutveckling!Y16</f>
        <v>54060</v>
      </c>
      <c r="Z28" s="34">
        <f>Befolkningsutveckling!Z16</f>
        <v>54440</v>
      </c>
      <c r="AA28" s="34"/>
    </row>
    <row r="29" spans="1:27" x14ac:dyDescent="0.2">
      <c r="A29" s="20" t="s">
        <v>10</v>
      </c>
      <c r="B29" s="34">
        <f>Befolkningsutveckling!B27</f>
        <v>56121</v>
      </c>
      <c r="C29" s="34">
        <f>Befolkningsutveckling!C27</f>
        <v>56242</v>
      </c>
      <c r="D29" s="34">
        <f>Befolkningsutveckling!D27</f>
        <v>56512</v>
      </c>
      <c r="E29" s="34">
        <f>Befolkningsutveckling!E27</f>
        <v>56675</v>
      </c>
      <c r="F29" s="34">
        <f>Befolkningsutveckling!F27</f>
        <v>56825</v>
      </c>
      <c r="G29" s="34">
        <f>Befolkningsutveckling!G27</f>
        <v>56969</v>
      </c>
      <c r="H29" s="34">
        <f>Befolkningsutveckling!H27</f>
        <v>56899</v>
      </c>
      <c r="I29" s="34">
        <f>Befolkningsutveckling!I27</f>
        <v>56645</v>
      </c>
      <c r="J29" s="34">
        <f>Befolkningsutveckling!J27</f>
        <v>56458</v>
      </c>
      <c r="K29" s="34">
        <f>Befolkningsutveckling!K27</f>
        <v>56193</v>
      </c>
      <c r="L29" s="34">
        <f>Befolkningsutveckling!L27</f>
        <v>56452</v>
      </c>
      <c r="M29" s="34">
        <f>Befolkningsutveckling!M27</f>
        <v>56615</v>
      </c>
      <c r="N29" s="34">
        <f>Befolkningsutveckling!N27</f>
        <v>56749</v>
      </c>
      <c r="O29" s="34">
        <f>Befolkningsutveckling!O27</f>
        <v>56370</v>
      </c>
      <c r="P29" s="34">
        <f>Befolkningsutveckling!P27</f>
        <v>56282</v>
      </c>
      <c r="Q29" s="34">
        <f>Befolkningsutveckling!Q27</f>
        <v>55983</v>
      </c>
      <c r="R29" s="34">
        <f>Befolkningsutveckling!R27</f>
        <v>55847</v>
      </c>
      <c r="S29" s="34">
        <f>Befolkningsutveckling!S27</f>
        <v>55860</v>
      </c>
      <c r="T29" s="34">
        <f>Befolkningsutveckling!T27</f>
        <v>55877</v>
      </c>
      <c r="U29" s="34">
        <f>Befolkningsutveckling!U27</f>
        <v>55992</v>
      </c>
      <c r="V29" s="34">
        <f>Befolkningsutveckling!V27</f>
        <v>56081</v>
      </c>
      <c r="W29" s="34">
        <f>Befolkningsutveckling!W27</f>
        <v>56421</v>
      </c>
      <c r="X29" s="34">
        <f>Befolkningsutveckling!X27</f>
        <v>56562</v>
      </c>
      <c r="Y29" s="34">
        <f>Befolkningsutveckling!Y27</f>
        <v>56609</v>
      </c>
      <c r="Z29" s="34">
        <f>Befolkningsutveckling!Z27</f>
        <v>56699</v>
      </c>
      <c r="AA29" s="34"/>
    </row>
    <row r="32" spans="1:27" x14ac:dyDescent="0.2">
      <c r="A32" s="20" t="s">
        <v>103</v>
      </c>
    </row>
    <row r="33" spans="1:25" x14ac:dyDescent="0.2">
      <c r="B33" s="43" t="s">
        <v>26</v>
      </c>
      <c r="C33" s="43" t="s">
        <v>27</v>
      </c>
      <c r="D33" s="43" t="s">
        <v>28</v>
      </c>
      <c r="E33" s="43" t="s">
        <v>29</v>
      </c>
      <c r="F33" s="43" t="s">
        <v>30</v>
      </c>
      <c r="G33" s="43" t="s">
        <v>31</v>
      </c>
      <c r="H33" s="43" t="s">
        <v>35</v>
      </c>
      <c r="I33" s="43" t="s">
        <v>36</v>
      </c>
      <c r="J33" s="43" t="s">
        <v>46</v>
      </c>
      <c r="K33" s="43" t="s">
        <v>120</v>
      </c>
      <c r="L33" s="43" t="s">
        <v>41</v>
      </c>
      <c r="M33" s="43" t="s">
        <v>124</v>
      </c>
      <c r="N33" s="43" t="s">
        <v>133</v>
      </c>
      <c r="O33" s="43" t="s">
        <v>134</v>
      </c>
    </row>
    <row r="34" spans="1:25" x14ac:dyDescent="0.2">
      <c r="A34" s="20" t="s">
        <v>8</v>
      </c>
      <c r="B34" s="20">
        <f>Arbetsmarknad!E45</f>
        <v>3.2</v>
      </c>
      <c r="C34" s="20">
        <f>Arbetsmarknad!F45</f>
        <v>3</v>
      </c>
      <c r="D34" s="20">
        <f>Arbetsmarknad!G45</f>
        <v>3.9</v>
      </c>
      <c r="E34" s="20">
        <f>Arbetsmarknad!H45</f>
        <v>4.0999999999999996</v>
      </c>
      <c r="F34" s="20">
        <f>Arbetsmarknad!I45</f>
        <v>4.4000000000000004</v>
      </c>
      <c r="G34" s="20">
        <f>Arbetsmarknad!J45</f>
        <v>4.2</v>
      </c>
      <c r="H34" s="20">
        <f>Arbetsmarknad!K45</f>
        <v>3.7</v>
      </c>
      <c r="I34" s="20">
        <f>Arbetsmarknad!L45</f>
        <v>3.8</v>
      </c>
      <c r="J34" s="20">
        <f>Arbetsmarknad!M45</f>
        <v>3.7</v>
      </c>
      <c r="K34" s="20">
        <f>Arbetsmarknad!N45</f>
        <v>3.9</v>
      </c>
      <c r="L34" s="20">
        <f>Arbetsmarknad!O45</f>
        <v>9.6</v>
      </c>
      <c r="M34" s="20">
        <f>Arbetsmarknad!P45</f>
        <v>5.5</v>
      </c>
      <c r="N34" s="20">
        <f>Arbetsmarknad!Q45</f>
        <v>4.4000000000000004</v>
      </c>
      <c r="O34" s="43"/>
    </row>
    <row r="35" spans="1:25" x14ac:dyDescent="0.2">
      <c r="A35" s="20" t="s">
        <v>9</v>
      </c>
      <c r="B35" s="20">
        <f>Arbetsmarknad!E49</f>
        <v>6.7</v>
      </c>
      <c r="C35" s="20">
        <f>Arbetsmarknad!F49</f>
        <v>5.4</v>
      </c>
      <c r="D35" s="20">
        <f>Arbetsmarknad!G49</f>
        <v>3</v>
      </c>
      <c r="E35" s="20">
        <f>Arbetsmarknad!H49</f>
        <v>3.9</v>
      </c>
      <c r="F35" s="20">
        <f>Arbetsmarknad!I49</f>
        <v>3.1</v>
      </c>
      <c r="G35" s="20">
        <f>Arbetsmarknad!J49</f>
        <v>3.4</v>
      </c>
      <c r="H35" s="20">
        <f>Arbetsmarknad!K49</f>
        <v>3.6</v>
      </c>
      <c r="I35" s="20">
        <f>Arbetsmarknad!L49</f>
        <v>2.6</v>
      </c>
      <c r="J35" s="20">
        <f>Arbetsmarknad!M49</f>
        <v>1.9</v>
      </c>
      <c r="K35" s="20">
        <f>Arbetsmarknad!N49</f>
        <v>1.4</v>
      </c>
      <c r="L35" s="20">
        <f>Arbetsmarknad!O49</f>
        <v>1.8</v>
      </c>
      <c r="M35" s="20">
        <f>Arbetsmarknad!P49</f>
        <v>2.2000000000000002</v>
      </c>
      <c r="N35" s="20">
        <f>Arbetsmarknad!Q49</f>
        <v>2.1</v>
      </c>
      <c r="O35" s="43">
        <f>Arbetsmarknad!R49</f>
        <v>1.4</v>
      </c>
    </row>
    <row r="36" spans="1:25" x14ac:dyDescent="0.2">
      <c r="A36" s="20" t="s">
        <v>10</v>
      </c>
      <c r="B36" s="20">
        <f>Arbetsmarknad!E53</f>
        <v>7.8</v>
      </c>
      <c r="C36" s="20">
        <f>Arbetsmarknad!F53</f>
        <v>9.4</v>
      </c>
      <c r="D36" s="20">
        <f>Arbetsmarknad!G53</f>
        <v>9.8000000000000007</v>
      </c>
      <c r="E36" s="20">
        <f>Arbetsmarknad!H53</f>
        <v>10.1</v>
      </c>
      <c r="F36" s="20">
        <f>Arbetsmarknad!I53</f>
        <v>10.3</v>
      </c>
      <c r="G36" s="20">
        <f>Arbetsmarknad!J53</f>
        <v>9.1</v>
      </c>
      <c r="H36" s="20">
        <f>Arbetsmarknad!K53</f>
        <v>6.4</v>
      </c>
      <c r="I36" s="20">
        <f>Arbetsmarknad!L53</f>
        <v>5.9</v>
      </c>
      <c r="J36" s="20">
        <f>Arbetsmarknad!M53</f>
        <v>5</v>
      </c>
      <c r="K36" s="20">
        <f>Arbetsmarknad!N53</f>
        <v>4.3</v>
      </c>
      <c r="L36" s="20">
        <f>Arbetsmarknad!O53</f>
        <v>4.5</v>
      </c>
      <c r="M36" s="20">
        <f>Arbetsmarknad!P53</f>
        <v>3.7</v>
      </c>
      <c r="N36" s="20">
        <f>Arbetsmarknad!Q53</f>
        <v>3.2</v>
      </c>
      <c r="O36" s="43"/>
    </row>
    <row r="39" spans="1:25" x14ac:dyDescent="0.2">
      <c r="A39" s="20" t="s">
        <v>60</v>
      </c>
    </row>
    <row r="40" spans="1:25" x14ac:dyDescent="0.2">
      <c r="B40" s="20">
        <v>2013</v>
      </c>
      <c r="C40" s="20">
        <v>2014</v>
      </c>
      <c r="D40" s="20">
        <v>2015</v>
      </c>
      <c r="E40" s="20">
        <v>2016</v>
      </c>
      <c r="F40" s="20">
        <v>2017</v>
      </c>
      <c r="G40" s="20">
        <v>2018</v>
      </c>
      <c r="H40" s="20">
        <v>2019</v>
      </c>
      <c r="I40" s="20">
        <v>2020</v>
      </c>
      <c r="J40" s="20">
        <v>2021</v>
      </c>
      <c r="K40" s="20">
        <v>2022</v>
      </c>
    </row>
    <row r="41" spans="1:25" x14ac:dyDescent="0.2">
      <c r="A41" s="20" t="s">
        <v>8</v>
      </c>
      <c r="B41" s="34">
        <f>Turism!O6</f>
        <v>194494</v>
      </c>
      <c r="C41" s="34">
        <f>Turism!P6</f>
        <v>185978</v>
      </c>
      <c r="D41" s="34">
        <f>Turism!Q6</f>
        <v>209815</v>
      </c>
      <c r="E41" s="34">
        <f>Turism!R6</f>
        <v>207062</v>
      </c>
      <c r="F41" s="34">
        <f>Turism!S6</f>
        <v>212842</v>
      </c>
      <c r="G41" s="34">
        <f>Turism!T6</f>
        <v>207609</v>
      </c>
      <c r="H41" s="34">
        <f>Turism!U6</f>
        <v>208564</v>
      </c>
      <c r="I41" s="34">
        <f>Turism!V6</f>
        <v>91281</v>
      </c>
      <c r="J41" s="34">
        <f>Turism!W6</f>
        <v>177233</v>
      </c>
      <c r="K41" s="20">
        <v>231733</v>
      </c>
    </row>
    <row r="42" spans="1:25" x14ac:dyDescent="0.2">
      <c r="A42" s="20" t="s">
        <v>9</v>
      </c>
      <c r="B42" s="34">
        <f>Turism!O9</f>
        <v>100173</v>
      </c>
      <c r="C42" s="34">
        <f>Turism!P9</f>
        <v>105468</v>
      </c>
      <c r="D42" s="34">
        <f>Turism!Q9</f>
        <v>118885</v>
      </c>
      <c r="E42" s="34">
        <f>Turism!R9</f>
        <v>128731</v>
      </c>
      <c r="F42" s="34">
        <f>Turism!S9</f>
        <v>144474</v>
      </c>
      <c r="G42" s="34">
        <f>Turism!T9</f>
        <v>153113</v>
      </c>
      <c r="H42" s="34">
        <f>Turism!U9</f>
        <v>166452</v>
      </c>
      <c r="I42" s="34">
        <f>Turism!V9</f>
        <v>94940</v>
      </c>
      <c r="J42" s="34">
        <f>Turism!W9</f>
        <v>169177</v>
      </c>
    </row>
    <row r="43" spans="1:25" x14ac:dyDescent="0.2">
      <c r="A43" s="20" t="s">
        <v>10</v>
      </c>
      <c r="B43" s="34">
        <f>Turism!O12</f>
        <v>214012</v>
      </c>
      <c r="C43" s="34">
        <f>Turism!P12</f>
        <v>209560</v>
      </c>
      <c r="D43" s="34">
        <f>Turism!Q12</f>
        <v>218527</v>
      </c>
      <c r="E43" s="34">
        <f>Turism!R12</f>
        <v>240631</v>
      </c>
      <c r="F43" s="34">
        <f>Turism!S12</f>
        <v>262793</v>
      </c>
      <c r="G43" s="34">
        <f>Turism!T12</f>
        <v>259282</v>
      </c>
      <c r="H43" s="34">
        <f>Turism!U12</f>
        <v>264711</v>
      </c>
      <c r="I43" s="34">
        <f>Turism!V12</f>
        <v>174814</v>
      </c>
      <c r="J43" s="34">
        <f>Turism!W12</f>
        <v>228196</v>
      </c>
      <c r="K43" s="20">
        <v>338937</v>
      </c>
    </row>
    <row r="44" spans="1:25" x14ac:dyDescent="0.2">
      <c r="B44" s="34"/>
      <c r="C44" s="34"/>
      <c r="D44" s="34"/>
      <c r="E44" s="34"/>
      <c r="F44" s="34"/>
      <c r="G44" s="34"/>
    </row>
    <row r="46" spans="1:25" x14ac:dyDescent="0.2">
      <c r="A46" s="20" t="s">
        <v>104</v>
      </c>
    </row>
    <row r="47" spans="1:25" x14ac:dyDescent="0.2">
      <c r="B47" s="43" t="s">
        <v>16</v>
      </c>
      <c r="C47" s="43" t="s">
        <v>17</v>
      </c>
      <c r="D47" s="43" t="s">
        <v>18</v>
      </c>
      <c r="E47" s="43" t="s">
        <v>19</v>
      </c>
      <c r="F47" s="43" t="s">
        <v>20</v>
      </c>
      <c r="G47" s="43" t="s">
        <v>21</v>
      </c>
      <c r="H47" s="43" t="s">
        <v>22</v>
      </c>
      <c r="I47" s="43" t="s">
        <v>23</v>
      </c>
      <c r="J47" s="43" t="s">
        <v>24</v>
      </c>
      <c r="K47" s="43" t="s">
        <v>25</v>
      </c>
      <c r="L47" s="43" t="s">
        <v>26</v>
      </c>
      <c r="M47" s="43" t="s">
        <v>27</v>
      </c>
      <c r="N47" s="43" t="s">
        <v>28</v>
      </c>
      <c r="O47" s="43" t="s">
        <v>29</v>
      </c>
      <c r="P47" s="43" t="s">
        <v>30</v>
      </c>
      <c r="Q47" s="43" t="s">
        <v>31</v>
      </c>
      <c r="R47" s="43" t="s">
        <v>35</v>
      </c>
      <c r="S47" s="43">
        <v>2017</v>
      </c>
      <c r="T47" s="43">
        <v>2018</v>
      </c>
      <c r="U47" s="43">
        <v>2019</v>
      </c>
      <c r="V47" s="43">
        <v>2020</v>
      </c>
      <c r="W47" s="43">
        <v>2021</v>
      </c>
      <c r="X47" s="43">
        <v>2022</v>
      </c>
      <c r="Y47" s="43">
        <v>2023</v>
      </c>
    </row>
    <row r="48" spans="1:25" x14ac:dyDescent="0.2">
      <c r="A48" s="20" t="s">
        <v>8</v>
      </c>
      <c r="B48" s="20">
        <f>'Ekonomiska nyckeltal'!B7</f>
        <v>2.9</v>
      </c>
      <c r="C48" s="20">
        <f>'Ekonomiska nyckeltal'!C7</f>
        <v>2.2999999999999998</v>
      </c>
      <c r="D48" s="20">
        <f>'Ekonomiska nyckeltal'!D7</f>
        <v>2.1</v>
      </c>
      <c r="E48" s="20">
        <f>'Ekonomiska nyckeltal'!E7</f>
        <v>0.5</v>
      </c>
      <c r="F48" s="20">
        <f>'Ekonomiska nyckeltal'!F7</f>
        <v>0.2</v>
      </c>
      <c r="G48" s="20">
        <f>'Ekonomiska nyckeltal'!G7</f>
        <v>0.9</v>
      </c>
      <c r="H48" s="20">
        <f>'Ekonomiska nyckeltal'!H7</f>
        <v>1.7</v>
      </c>
      <c r="I48" s="20">
        <f>'Ekonomiska nyckeltal'!I7</f>
        <v>1.7</v>
      </c>
      <c r="J48" s="20">
        <f>'Ekonomiska nyckeltal'!J7</f>
        <v>4.3</v>
      </c>
      <c r="K48" s="20">
        <f>'Ekonomiska nyckeltal'!K7</f>
        <v>0.2</v>
      </c>
      <c r="L48" s="20">
        <f>'Ekonomiska nyckeltal'!L7</f>
        <v>1.9</v>
      </c>
      <c r="M48" s="20">
        <f>'Ekonomiska nyckeltal'!M7</f>
        <v>3.5</v>
      </c>
      <c r="N48" s="20">
        <f>'Ekonomiska nyckeltal'!N7</f>
        <v>2.2999999999999998</v>
      </c>
      <c r="O48" s="20">
        <f>'Ekonomiska nyckeltal'!O7</f>
        <v>1.2</v>
      </c>
      <c r="P48" s="20">
        <f>'Ekonomiska nyckeltal'!P7</f>
        <v>1.1000000000000001</v>
      </c>
      <c r="Q48" s="20">
        <f>'Ekonomiska nyckeltal'!Q7</f>
        <v>0.1</v>
      </c>
      <c r="R48" s="20">
        <f>'Ekonomiska nyckeltal'!R7</f>
        <v>0.6</v>
      </c>
      <c r="S48" s="20">
        <f>'Ekonomiska nyckeltal'!S7</f>
        <v>1.7</v>
      </c>
      <c r="T48" s="20">
        <f>'Ekonomiska nyckeltal'!T7</f>
        <v>1.3</v>
      </c>
      <c r="U48" s="20">
        <f>'Ekonomiska nyckeltal'!U7</f>
        <v>0.7</v>
      </c>
      <c r="V48" s="20">
        <f>'Ekonomiska nyckeltal'!V7</f>
        <v>-0.4</v>
      </c>
      <c r="W48" s="20">
        <f>'Ekonomiska nyckeltal'!W7</f>
        <v>1.7</v>
      </c>
      <c r="X48" s="20">
        <f>'Ekonomiska nyckeltal'!X7</f>
        <v>6.6</v>
      </c>
      <c r="Y48" s="20">
        <f>'Ekonomiska nyckeltal'!Y7</f>
        <v>7.8</v>
      </c>
    </row>
    <row r="49" spans="1:25" x14ac:dyDescent="0.2">
      <c r="A49" s="20" t="s">
        <v>9</v>
      </c>
      <c r="B49" s="20">
        <f>'Ekonomiska nyckeltal'!B11</f>
        <v>4.9000000000000004</v>
      </c>
      <c r="C49" s="20">
        <f>'Ekonomiska nyckeltal'!C11</f>
        <v>2.7</v>
      </c>
      <c r="D49" s="20">
        <f>'Ekonomiska nyckeltal'!D11</f>
        <v>0.5</v>
      </c>
      <c r="E49" s="20">
        <f>'Ekonomiska nyckeltal'!E11</f>
        <v>1.2</v>
      </c>
      <c r="F49" s="20">
        <f>'Ekonomiska nyckeltal'!F11</f>
        <v>0.6</v>
      </c>
      <c r="G49" s="20">
        <f>'Ekonomiska nyckeltal'!G11</f>
        <v>2</v>
      </c>
      <c r="H49" s="20">
        <f>'Ekonomiska nyckeltal'!H11</f>
        <v>1.5</v>
      </c>
      <c r="I49" s="20">
        <f>'Ekonomiska nyckeltal'!I11</f>
        <v>3.6</v>
      </c>
      <c r="J49" s="20">
        <f>'Ekonomiska nyckeltal'!J11</f>
        <v>6.3</v>
      </c>
      <c r="K49" s="20">
        <f>'Ekonomiska nyckeltal'!K11</f>
        <v>-1.1000000000000001</v>
      </c>
      <c r="L49" s="20">
        <f>'Ekonomiska nyckeltal'!L11</f>
        <v>0.4</v>
      </c>
      <c r="M49" s="20">
        <f>'Ekonomiska nyckeltal'!M11</f>
        <v>2.2999999999999998</v>
      </c>
      <c r="N49" s="20">
        <f>'Ekonomiska nyckeltal'!N11</f>
        <v>2.2000000000000002</v>
      </c>
      <c r="O49" s="20">
        <f>'Ekonomiska nyckeltal'!O11</f>
        <v>-0.6</v>
      </c>
      <c r="P49" s="20">
        <f>'Ekonomiska nyckeltal'!P11</f>
        <v>-1</v>
      </c>
      <c r="Q49" s="20">
        <f>'Ekonomiska nyckeltal'!Q11</f>
        <v>-1.7</v>
      </c>
      <c r="R49" s="20">
        <f>'Ekonomiska nyckeltal'!R11</f>
        <v>-0.3</v>
      </c>
      <c r="S49" s="20">
        <f>'Ekonomiska nyckeltal'!S11</f>
        <v>1.1000000000000001</v>
      </c>
      <c r="T49" s="20">
        <f>'Ekonomiska nyckeltal'!T11</f>
        <v>1.2</v>
      </c>
      <c r="U49" s="20">
        <f>'Ekonomiska nyckeltal'!U11</f>
        <v>1.3</v>
      </c>
      <c r="V49" s="20">
        <f>'Ekonomiska nyckeltal'!V11</f>
        <v>0.3</v>
      </c>
      <c r="W49" s="20">
        <f>'Ekonomiska nyckeltal'!W11</f>
        <v>2.7</v>
      </c>
      <c r="X49" s="20">
        <f>'Ekonomiska nyckeltal'!X11</f>
        <v>7.7</v>
      </c>
      <c r="Y49" s="20">
        <f>'Ekonomiska nyckeltal'!Y11</f>
        <v>4.7</v>
      </c>
    </row>
    <row r="50" spans="1:25" x14ac:dyDescent="0.2">
      <c r="A50" s="20" t="s">
        <v>10</v>
      </c>
      <c r="B50" s="20">
        <f>'Ekonomiska nyckeltal'!B15</f>
        <v>2.1</v>
      </c>
      <c r="C50" s="20">
        <f>'Ekonomiska nyckeltal'!C15</f>
        <v>3.4</v>
      </c>
      <c r="D50" s="20">
        <f>'Ekonomiska nyckeltal'!D15</f>
        <v>3.2</v>
      </c>
      <c r="E50" s="20">
        <f>'Ekonomiska nyckeltal'!E15</f>
        <v>2.2000000000000002</v>
      </c>
      <c r="F50" s="20">
        <f>'Ekonomiska nyckeltal'!F15</f>
        <v>2.2000000000000002</v>
      </c>
      <c r="G50" s="20">
        <f>'Ekonomiska nyckeltal'!G15</f>
        <v>1.5</v>
      </c>
      <c r="H50" s="20">
        <f>'Ekonomiska nyckeltal'!H15</f>
        <v>2.4</v>
      </c>
      <c r="I50" s="20">
        <f>'Ekonomiska nyckeltal'!I15</f>
        <v>3.1</v>
      </c>
      <c r="J50" s="20">
        <f>'Ekonomiska nyckeltal'!J15</f>
        <v>6.4</v>
      </c>
      <c r="K50" s="20">
        <f>'Ekonomiska nyckeltal'!K15</f>
        <v>0.6</v>
      </c>
      <c r="L50" s="20">
        <f>'Ekonomiska nyckeltal'!L15</f>
        <v>1.4</v>
      </c>
      <c r="M50" s="20">
        <f>'Ekonomiska nyckeltal'!M15</f>
        <v>1.7</v>
      </c>
      <c r="N50" s="20">
        <f>'Ekonomiska nyckeltal'!N15</f>
        <v>4.8</v>
      </c>
      <c r="O50" s="20">
        <f>'Ekonomiska nyckeltal'!O15</f>
        <v>1.6</v>
      </c>
      <c r="P50" s="20">
        <f>'Ekonomiska nyckeltal'!P15</f>
        <v>1.4</v>
      </c>
      <c r="Q50" s="20">
        <f>'Ekonomiska nyckeltal'!Q15</f>
        <v>1.5</v>
      </c>
      <c r="R50" s="20">
        <f>'Ekonomiska nyckeltal'!R15</f>
        <v>1.1000000000000001</v>
      </c>
      <c r="S50" s="20">
        <f>'Ekonomiska nyckeltal'!S15</f>
        <v>0.8</v>
      </c>
      <c r="T50" s="20">
        <f>'Ekonomiska nyckeltal'!T15</f>
        <v>0</v>
      </c>
      <c r="U50" s="20">
        <f>'Ekonomiska nyckeltal'!U15</f>
        <v>1</v>
      </c>
      <c r="V50" s="20">
        <f>'Ekonomiska nyckeltal'!V15</f>
        <v>2.1</v>
      </c>
      <c r="W50" s="20">
        <f>'Ekonomiska nyckeltal'!W15</f>
        <v>0</v>
      </c>
      <c r="X50" s="20">
        <f>'Ekonomiska nyckeltal'!X15</f>
        <v>1.2</v>
      </c>
      <c r="Y50" s="20">
        <f>'Ekonomiska nyckeltal'!Y15</f>
        <v>2.6</v>
      </c>
    </row>
    <row r="53" spans="1:25" x14ac:dyDescent="0.2">
      <c r="A53" s="20" t="s">
        <v>113</v>
      </c>
    </row>
    <row r="54" spans="1:25" x14ac:dyDescent="0.2">
      <c r="B54" s="43" t="s">
        <v>21</v>
      </c>
      <c r="C54" s="43" t="s">
        <v>22</v>
      </c>
      <c r="D54" s="43" t="s">
        <v>23</v>
      </c>
      <c r="E54" s="43" t="s">
        <v>24</v>
      </c>
      <c r="F54" s="43" t="s">
        <v>25</v>
      </c>
      <c r="G54" s="43" t="s">
        <v>26</v>
      </c>
      <c r="H54" s="43" t="s">
        <v>27</v>
      </c>
      <c r="I54" s="43" t="s">
        <v>28</v>
      </c>
      <c r="J54" s="43" t="s">
        <v>29</v>
      </c>
      <c r="K54" s="43" t="s">
        <v>30</v>
      </c>
      <c r="L54" s="43" t="s">
        <v>31</v>
      </c>
      <c r="M54" s="43" t="s">
        <v>35</v>
      </c>
    </row>
    <row r="55" spans="1:25" x14ac:dyDescent="0.2">
      <c r="A55" s="20" t="s">
        <v>8</v>
      </c>
      <c r="B55" s="34">
        <f>Aborter!B6</f>
        <v>264</v>
      </c>
      <c r="C55" s="34">
        <f>Aborter!C6</f>
        <v>182</v>
      </c>
      <c r="D55" s="34">
        <f>Aborter!D6</f>
        <v>257</v>
      </c>
      <c r="E55" s="34">
        <f>Aborter!E6</f>
        <v>234</v>
      </c>
      <c r="F55" s="34">
        <f>Aborter!F6</f>
        <v>258</v>
      </c>
      <c r="G55" s="34">
        <f>Aborter!G6</f>
        <v>247</v>
      </c>
      <c r="H55" s="34">
        <f>Aborter!H6</f>
        <v>257</v>
      </c>
      <c r="I55" s="34">
        <f>Aborter!I6</f>
        <v>208</v>
      </c>
      <c r="J55" s="34">
        <f>Aborter!J6</f>
        <v>247</v>
      </c>
      <c r="K55" s="34">
        <f>Aborter!K6</f>
        <v>244</v>
      </c>
      <c r="L55" s="34">
        <f>Aborter!L6</f>
        <v>247</v>
      </c>
      <c r="M55" s="34">
        <f>Aborter!M6</f>
        <v>265</v>
      </c>
    </row>
    <row r="56" spans="1:25" x14ac:dyDescent="0.2">
      <c r="A56" s="20" t="s">
        <v>9</v>
      </c>
      <c r="B56" s="34">
        <f>Aborter!B9</f>
        <v>41</v>
      </c>
      <c r="C56" s="34">
        <f>Aborter!C9</f>
        <v>62</v>
      </c>
      <c r="D56" s="34">
        <f>Aborter!D9</f>
        <v>67</v>
      </c>
      <c r="E56" s="34">
        <f>Aborter!E9</f>
        <v>55</v>
      </c>
      <c r="F56" s="34">
        <f>Aborter!F9</f>
        <v>83</v>
      </c>
      <c r="G56" s="34">
        <f>Aborter!G9</f>
        <v>52</v>
      </c>
      <c r="H56" s="34">
        <f>Aborter!H9</f>
        <v>57</v>
      </c>
      <c r="I56" s="34">
        <f>Aborter!I9</f>
        <v>55</v>
      </c>
      <c r="J56" s="34">
        <f>Aborter!J9</f>
        <v>37</v>
      </c>
      <c r="K56" s="34">
        <f>Aborter!K9</f>
        <v>47</v>
      </c>
      <c r="L56" s="34">
        <f>Aborter!L9</f>
        <v>35</v>
      </c>
      <c r="M56" s="34">
        <f>Aborter!M9</f>
        <v>38</v>
      </c>
    </row>
    <row r="57" spans="1:25" x14ac:dyDescent="0.2">
      <c r="A57" s="20" t="s">
        <v>10</v>
      </c>
      <c r="B57" s="34">
        <f>Aborter!B12</f>
        <v>1015</v>
      </c>
      <c r="C57" s="34">
        <f>Aborter!C12</f>
        <v>1074</v>
      </c>
      <c r="D57" s="34">
        <f>Aborter!D12</f>
        <v>1040</v>
      </c>
      <c r="E57" s="34">
        <f>Aborter!E12</f>
        <v>1078</v>
      </c>
      <c r="F57" s="34">
        <f>Aborter!F12</f>
        <v>893</v>
      </c>
      <c r="G57" s="34">
        <f>Aborter!G12</f>
        <v>987</v>
      </c>
      <c r="H57" s="34">
        <f>Aborter!H12</f>
        <v>905</v>
      </c>
      <c r="I57" s="34">
        <f>Aborter!I12</f>
        <v>997</v>
      </c>
      <c r="J57" s="34">
        <f>Aborter!J12</f>
        <v>1067</v>
      </c>
      <c r="K57" s="34">
        <f>Aborter!K12</f>
        <v>1073</v>
      </c>
      <c r="L57" s="34">
        <f>Aborter!L12</f>
        <v>1012</v>
      </c>
      <c r="M57" s="34">
        <f>Aborter!M12</f>
        <v>1030</v>
      </c>
    </row>
    <row r="60" spans="1:25" x14ac:dyDescent="0.2">
      <c r="A60" s="20" t="s">
        <v>114</v>
      </c>
    </row>
    <row r="61" spans="1:25" x14ac:dyDescent="0.2">
      <c r="B61" s="43" t="s">
        <v>21</v>
      </c>
      <c r="C61" s="43" t="s">
        <v>22</v>
      </c>
      <c r="D61" s="43" t="s">
        <v>23</v>
      </c>
      <c r="E61" s="43" t="s">
        <v>24</v>
      </c>
      <c r="F61" s="43" t="s">
        <v>25</v>
      </c>
      <c r="G61" s="43" t="s">
        <v>26</v>
      </c>
      <c r="H61" s="43" t="s">
        <v>27</v>
      </c>
      <c r="I61" s="43" t="s">
        <v>28</v>
      </c>
      <c r="J61" s="43" t="s">
        <v>29</v>
      </c>
      <c r="K61" s="43" t="s">
        <v>30</v>
      </c>
      <c r="L61" s="43" t="s">
        <v>31</v>
      </c>
      <c r="M61" s="43" t="s">
        <v>35</v>
      </c>
      <c r="N61" s="43" t="s">
        <v>36</v>
      </c>
      <c r="O61" s="43" t="s">
        <v>46</v>
      </c>
      <c r="P61" s="43" t="s">
        <v>120</v>
      </c>
      <c r="Q61" s="43" t="s">
        <v>41</v>
      </c>
      <c r="R61" s="43" t="s">
        <v>124</v>
      </c>
      <c r="S61" s="43" t="s">
        <v>133</v>
      </c>
      <c r="T61" s="43" t="s">
        <v>134</v>
      </c>
    </row>
    <row r="62" spans="1:25" x14ac:dyDescent="0.2">
      <c r="A62" s="20" t="s">
        <v>8</v>
      </c>
      <c r="B62" s="50">
        <f>KPI!B5</f>
        <v>83.6</v>
      </c>
      <c r="C62" s="50">
        <f>KPI!C5</f>
        <v>85.1</v>
      </c>
      <c r="D62" s="50">
        <f>KPI!D5</f>
        <v>86.6</v>
      </c>
      <c r="E62" s="50">
        <f>KPI!E5</f>
        <v>90.2</v>
      </c>
      <c r="F62" s="50">
        <f>KPI!F5</f>
        <v>90.5</v>
      </c>
      <c r="G62" s="50">
        <f>KPI!G5</f>
        <v>92.1</v>
      </c>
      <c r="H62" s="50">
        <f>KPI!H5</f>
        <v>95.5</v>
      </c>
      <c r="I62" s="50">
        <f>KPI!I5</f>
        <v>97.7</v>
      </c>
      <c r="J62" s="50">
        <f>KPI!J5</f>
        <v>98.8</v>
      </c>
      <c r="K62" s="50">
        <f>KPI!K5</f>
        <v>99.9</v>
      </c>
      <c r="L62" s="50">
        <f>KPI!L5</f>
        <v>100</v>
      </c>
      <c r="M62" s="50">
        <f>KPI!M5</f>
        <v>100.6</v>
      </c>
      <c r="N62" s="50">
        <f>KPI!N5</f>
        <v>102.3</v>
      </c>
      <c r="O62" s="50">
        <f>KPI!O5</f>
        <v>103.6</v>
      </c>
      <c r="P62" s="50">
        <f>KPI!P5</f>
        <v>104.4</v>
      </c>
      <c r="Q62" s="50">
        <f>KPI!Q5</f>
        <v>103.9</v>
      </c>
      <c r="R62" s="50">
        <f>KPI!R5</f>
        <v>105.7</v>
      </c>
      <c r="S62" s="50">
        <f>KPI!S5</f>
        <v>112.7</v>
      </c>
      <c r="T62" s="50">
        <f>KPI!T5</f>
        <v>121.5</v>
      </c>
    </row>
    <row r="63" spans="1:25" x14ac:dyDescent="0.2">
      <c r="A63" s="20" t="s">
        <v>9</v>
      </c>
      <c r="B63" s="50">
        <f>KPI!B19</f>
        <v>89.2</v>
      </c>
      <c r="C63" s="50">
        <f>KPI!C19</f>
        <v>90.5</v>
      </c>
      <c r="D63" s="50">
        <f>KPI!D19</f>
        <v>93.8</v>
      </c>
      <c r="E63" s="50">
        <f>KPI!E19</f>
        <v>99.7</v>
      </c>
      <c r="F63" s="50">
        <f>KPI!F19</f>
        <v>98.6</v>
      </c>
      <c r="G63" s="50">
        <f>KPI!G19</f>
        <v>99</v>
      </c>
      <c r="H63" s="50">
        <f>KPI!H19</f>
        <v>101.2</v>
      </c>
      <c r="I63" s="50">
        <f>KPI!I19</f>
        <v>103.4</v>
      </c>
      <c r="J63" s="50">
        <f>KPI!J19</f>
        <v>102.8</v>
      </c>
      <c r="K63" s="50">
        <f>KPI!K19</f>
        <v>101.7</v>
      </c>
      <c r="L63" s="50">
        <f>KPI!L19</f>
        <v>100</v>
      </c>
      <c r="M63" s="50">
        <f>KPI!M19</f>
        <v>99.7</v>
      </c>
      <c r="N63" s="50">
        <f>KPI!N19</f>
        <v>100.8</v>
      </c>
      <c r="O63" s="50">
        <f>KPI!O19</f>
        <v>102</v>
      </c>
      <c r="P63" s="50">
        <f>KPI!P19</f>
        <v>103.4</v>
      </c>
      <c r="Q63" s="50">
        <f>KPI!Q19</f>
        <v>103.7</v>
      </c>
      <c r="R63" s="50">
        <f>KPI!R19</f>
        <v>106.4</v>
      </c>
      <c r="S63" s="50">
        <f>KPI!S19</f>
        <v>114.6</v>
      </c>
      <c r="T63" s="50">
        <f>KPI!T19</f>
        <v>120</v>
      </c>
    </row>
    <row r="64" spans="1:25" x14ac:dyDescent="0.2">
      <c r="A64" s="20" t="s">
        <v>10</v>
      </c>
      <c r="B64" s="50">
        <f>KPI!B33</f>
        <v>77.599999999999994</v>
      </c>
      <c r="C64" s="50">
        <f>KPI!C33</f>
        <v>79.400000000000006</v>
      </c>
      <c r="D64" s="50">
        <f>KPI!D33</f>
        <v>81.099999999999994</v>
      </c>
      <c r="E64" s="50">
        <f>KPI!E33</f>
        <v>86.5</v>
      </c>
      <c r="F64" s="50">
        <f>KPI!F33</f>
        <v>88.4</v>
      </c>
      <c r="G64" s="50">
        <f>KPI!G33</f>
        <v>90.1</v>
      </c>
      <c r="H64" s="50">
        <f>KPI!H33</f>
        <v>91.8</v>
      </c>
      <c r="I64" s="50">
        <f>KPI!I33</f>
        <v>96</v>
      </c>
      <c r="J64" s="50">
        <f>KPI!J33</f>
        <v>97.2</v>
      </c>
      <c r="K64" s="50">
        <f>KPI!K33</f>
        <v>98.6</v>
      </c>
      <c r="L64" s="50">
        <f>KPI!L33</f>
        <v>100</v>
      </c>
      <c r="M64" s="50">
        <f>KPI!M33</f>
        <v>101.1</v>
      </c>
      <c r="N64" s="50">
        <f>KPI!N33</f>
        <v>101.9</v>
      </c>
      <c r="O64" s="50">
        <f>KPI!O33</f>
        <v>101.9</v>
      </c>
      <c r="P64" s="50">
        <f>KPI!P33</f>
        <v>102.9</v>
      </c>
      <c r="Q64" s="50">
        <f>KPI!Q33</f>
        <v>105</v>
      </c>
      <c r="R64" s="50">
        <f>KPI!R33</f>
        <v>105.1</v>
      </c>
      <c r="S64" s="50">
        <f>KPI!S33</f>
        <v>106.4</v>
      </c>
      <c r="T64" s="50">
        <f>KPI!T33</f>
        <v>109.1</v>
      </c>
    </row>
  </sheetData>
  <phoneticPr fontId="12" type="noConversion"/>
  <pageMargins left="0.7" right="0.7" top="0.75" bottom="0.75" header="0.3" footer="0.3"/>
  <ignoredErrors>
    <ignoredError sqref="B26:T26 B47:T47 B54:M54 B33:I33 B61:P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D8D0-F5AD-45B1-95AD-FA451977A666}">
  <dimension ref="A1:Z49"/>
  <sheetViews>
    <sheetView showGridLines="0" workbookViewId="0"/>
  </sheetViews>
  <sheetFormatPr defaultRowHeight="15" x14ac:dyDescent="0.25"/>
  <cols>
    <col min="1" max="1" width="23.140625" customWidth="1"/>
    <col min="2" max="22" width="6" customWidth="1"/>
    <col min="23" max="28" width="7.140625" customWidth="1"/>
  </cols>
  <sheetData>
    <row r="1" spans="1:26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6" ht="27" customHeight="1" thickBot="1" x14ac:dyDescent="0.3">
      <c r="A2" s="28" t="s">
        <v>126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" customHeight="1" x14ac:dyDescent="0.25">
      <c r="A3" s="29"/>
      <c r="B3" s="30" t="s">
        <v>16</v>
      </c>
      <c r="C3" s="30" t="s">
        <v>17</v>
      </c>
      <c r="D3" s="30" t="s">
        <v>18</v>
      </c>
      <c r="E3" s="30" t="s">
        <v>19</v>
      </c>
      <c r="F3" s="30" t="s">
        <v>20</v>
      </c>
      <c r="G3" s="30" t="s">
        <v>21</v>
      </c>
      <c r="H3" s="30" t="s">
        <v>22</v>
      </c>
      <c r="I3" s="30" t="s">
        <v>23</v>
      </c>
      <c r="J3" s="30" t="s">
        <v>24</v>
      </c>
      <c r="K3" s="30" t="s">
        <v>25</v>
      </c>
      <c r="L3" s="30" t="s">
        <v>26</v>
      </c>
      <c r="M3" s="30" t="s">
        <v>27</v>
      </c>
      <c r="N3" s="30" t="s">
        <v>28</v>
      </c>
      <c r="O3" s="30" t="s">
        <v>29</v>
      </c>
      <c r="P3" s="30" t="s">
        <v>30</v>
      </c>
      <c r="Q3" s="30" t="s">
        <v>31</v>
      </c>
      <c r="R3" s="30" t="s">
        <v>35</v>
      </c>
      <c r="S3" s="30">
        <v>2017</v>
      </c>
      <c r="T3" s="30">
        <v>2018</v>
      </c>
      <c r="U3" s="30">
        <v>2019</v>
      </c>
      <c r="V3" s="30">
        <v>2020</v>
      </c>
      <c r="W3" s="30">
        <v>2021</v>
      </c>
      <c r="X3" s="30">
        <v>2022</v>
      </c>
      <c r="Y3" s="30">
        <v>2023</v>
      </c>
      <c r="Z3" s="30">
        <v>2024</v>
      </c>
    </row>
    <row r="4" spans="1:26" ht="18" customHeight="1" x14ac:dyDescent="0.25">
      <c r="A4" s="40" t="s">
        <v>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41"/>
      <c r="R4" s="57"/>
      <c r="S4" s="43"/>
      <c r="T4" s="43"/>
      <c r="U4" s="43"/>
      <c r="V4" s="43"/>
    </row>
    <row r="5" spans="1:26" ht="12" customHeight="1" x14ac:dyDescent="0.25">
      <c r="A5" s="20" t="s">
        <v>70</v>
      </c>
      <c r="B5" s="34">
        <v>25706</v>
      </c>
      <c r="C5" s="34">
        <v>25776</v>
      </c>
      <c r="D5" s="34">
        <v>26008</v>
      </c>
      <c r="E5" s="34">
        <v>26257</v>
      </c>
      <c r="F5" s="34">
        <v>26347</v>
      </c>
      <c r="G5" s="34">
        <v>26530</v>
      </c>
      <c r="H5" s="34">
        <v>26766</v>
      </c>
      <c r="I5" s="34">
        <v>26923</v>
      </c>
      <c r="J5" s="34">
        <v>27153</v>
      </c>
      <c r="K5" s="34">
        <v>27456</v>
      </c>
      <c r="L5" s="34">
        <v>27734</v>
      </c>
      <c r="M5" s="34">
        <v>28007</v>
      </c>
      <c r="N5" s="34">
        <v>28502</v>
      </c>
      <c r="O5" s="34">
        <v>28502</v>
      </c>
      <c r="P5" s="34">
        <v>28666</v>
      </c>
      <c r="Q5" s="12">
        <v>28916</v>
      </c>
      <c r="R5" s="12">
        <v>28983</v>
      </c>
      <c r="S5" s="12">
        <v>29214</v>
      </c>
      <c r="T5" s="34">
        <v>29489</v>
      </c>
      <c r="U5" s="78">
        <v>29789</v>
      </c>
      <c r="V5" s="12">
        <v>29884</v>
      </c>
      <c r="W5" s="12">
        <f>30129</f>
        <v>30129</v>
      </c>
      <c r="X5" s="12">
        <v>30344</v>
      </c>
      <c r="Y5" s="12">
        <v>30359</v>
      </c>
      <c r="Z5" s="12">
        <v>30541</v>
      </c>
    </row>
    <row r="6" spans="1:26" ht="12" customHeight="1" x14ac:dyDescent="0.25">
      <c r="A6" s="20" t="s">
        <v>37</v>
      </c>
      <c r="B6" s="20">
        <v>258</v>
      </c>
      <c r="C6" s="20">
        <v>283</v>
      </c>
      <c r="D6" s="20">
        <v>269</v>
      </c>
      <c r="E6" s="20">
        <v>262</v>
      </c>
      <c r="F6" s="20">
        <v>281</v>
      </c>
      <c r="G6" s="20">
        <v>268</v>
      </c>
      <c r="H6" s="20">
        <v>295</v>
      </c>
      <c r="I6" s="20">
        <v>286</v>
      </c>
      <c r="J6" s="20">
        <v>294</v>
      </c>
      <c r="K6" s="20">
        <v>267</v>
      </c>
      <c r="L6" s="20">
        <v>286</v>
      </c>
      <c r="M6" s="20">
        <v>285</v>
      </c>
      <c r="N6" s="20">
        <v>292</v>
      </c>
      <c r="O6" s="20">
        <v>287</v>
      </c>
      <c r="P6" s="20">
        <v>282</v>
      </c>
      <c r="Q6" s="1">
        <v>275</v>
      </c>
      <c r="R6" s="1">
        <v>293</v>
      </c>
      <c r="S6" s="1">
        <v>279</v>
      </c>
      <c r="T6" s="1">
        <v>280</v>
      </c>
      <c r="U6" s="1">
        <v>267</v>
      </c>
      <c r="V6" s="1">
        <v>261</v>
      </c>
      <c r="W6" s="1">
        <v>293</v>
      </c>
      <c r="X6" s="1">
        <v>245</v>
      </c>
      <c r="Y6" s="1">
        <v>259</v>
      </c>
      <c r="Z6" s="1"/>
    </row>
    <row r="7" spans="1:26" ht="12" customHeight="1" x14ac:dyDescent="0.25">
      <c r="A7" s="1" t="s">
        <v>38</v>
      </c>
      <c r="B7" s="20">
        <v>247</v>
      </c>
      <c r="C7" s="20">
        <v>228</v>
      </c>
      <c r="D7" s="20">
        <v>236</v>
      </c>
      <c r="E7" s="20">
        <v>268</v>
      </c>
      <c r="F7" s="20">
        <v>262</v>
      </c>
      <c r="G7" s="20">
        <v>259</v>
      </c>
      <c r="H7" s="20">
        <v>257</v>
      </c>
      <c r="I7" s="20">
        <v>249</v>
      </c>
      <c r="J7" s="20">
        <v>250</v>
      </c>
      <c r="K7" s="20">
        <v>247</v>
      </c>
      <c r="L7" s="20">
        <v>233</v>
      </c>
      <c r="M7" s="20">
        <v>277</v>
      </c>
      <c r="N7" s="20">
        <v>323</v>
      </c>
      <c r="O7" s="20">
        <v>269</v>
      </c>
      <c r="P7" s="20">
        <v>251</v>
      </c>
      <c r="Q7" s="1">
        <v>285</v>
      </c>
      <c r="R7" s="1">
        <v>297</v>
      </c>
      <c r="S7" s="1">
        <v>235</v>
      </c>
      <c r="T7" s="1">
        <v>272</v>
      </c>
      <c r="U7" s="1">
        <v>266</v>
      </c>
      <c r="V7" s="1">
        <v>291</v>
      </c>
      <c r="W7" s="1">
        <v>263</v>
      </c>
      <c r="X7" s="1">
        <v>301</v>
      </c>
      <c r="Y7" s="1">
        <v>270</v>
      </c>
      <c r="Z7" s="1"/>
    </row>
    <row r="8" spans="1:26" ht="12" customHeight="1" x14ac:dyDescent="0.25">
      <c r="A8" s="1" t="s">
        <v>39</v>
      </c>
      <c r="B8" s="20">
        <v>69</v>
      </c>
      <c r="C8" s="20">
        <v>170</v>
      </c>
      <c r="D8" s="20">
        <v>221</v>
      </c>
      <c r="E8" s="20">
        <v>99</v>
      </c>
      <c r="F8" s="20">
        <v>173</v>
      </c>
      <c r="G8" s="20">
        <v>205</v>
      </c>
      <c r="H8" s="20">
        <v>88</v>
      </c>
      <c r="I8" s="20">
        <v>177</v>
      </c>
      <c r="J8" s="20">
        <v>248</v>
      </c>
      <c r="K8" s="20">
        <v>253</v>
      </c>
      <c r="L8" s="20">
        <v>220</v>
      </c>
      <c r="M8" s="20">
        <v>333</v>
      </c>
      <c r="N8" s="20">
        <v>177</v>
      </c>
      <c r="O8" s="20">
        <v>147</v>
      </c>
      <c r="P8" s="20">
        <v>237</v>
      </c>
      <c r="Q8" s="1">
        <v>74</v>
      </c>
      <c r="R8" s="1">
        <v>234</v>
      </c>
      <c r="S8" s="1">
        <v>234</v>
      </c>
      <c r="T8" s="1">
        <v>291</v>
      </c>
      <c r="U8" s="1">
        <v>83</v>
      </c>
      <c r="V8" s="1">
        <v>215</v>
      </c>
      <c r="W8" s="1">
        <v>186</v>
      </c>
      <c r="X8" s="1">
        <v>110</v>
      </c>
      <c r="Y8" s="1">
        <v>183</v>
      </c>
      <c r="Z8" s="1"/>
    </row>
    <row r="9" spans="1:26" ht="17.25" customHeight="1" x14ac:dyDescent="0.25">
      <c r="A9" s="1" t="s">
        <v>107</v>
      </c>
      <c r="B9" s="50">
        <v>10</v>
      </c>
      <c r="C9" s="50">
        <v>11</v>
      </c>
      <c r="D9" s="50">
        <v>10.3</v>
      </c>
      <c r="E9" s="50">
        <v>10</v>
      </c>
      <c r="F9" s="50">
        <v>10.7</v>
      </c>
      <c r="G9" s="50">
        <v>10.1</v>
      </c>
      <c r="H9" s="50">
        <v>11</v>
      </c>
      <c r="I9" s="50">
        <v>10.6</v>
      </c>
      <c r="J9" s="50">
        <v>10.8</v>
      </c>
      <c r="K9" s="50">
        <v>9.6999999999999993</v>
      </c>
      <c r="L9" s="50">
        <v>10.3</v>
      </c>
      <c r="M9" s="50">
        <v>10.199999999999999</v>
      </c>
      <c r="N9" s="50">
        <v>10.199999999999999</v>
      </c>
      <c r="O9" s="50">
        <v>10.1</v>
      </c>
      <c r="P9" s="50">
        <v>9.8000000000000007</v>
      </c>
      <c r="Q9" s="14">
        <v>9.5</v>
      </c>
      <c r="R9" s="14">
        <v>10.1</v>
      </c>
      <c r="S9" s="14">
        <v>9.6</v>
      </c>
      <c r="T9" s="14">
        <v>9.5</v>
      </c>
      <c r="U9" s="14">
        <f>U6/AVERAGE(U5:V5)*1000</f>
        <v>8.9487708008647129</v>
      </c>
      <c r="V9" s="14">
        <f t="shared" ref="V9:Y9" si="0">V6/AVERAGE(V5:W5)*1000</f>
        <v>8.6981154083281957</v>
      </c>
      <c r="W9" s="14">
        <f t="shared" si="0"/>
        <v>9.6902749987597776</v>
      </c>
      <c r="X9" s="14">
        <f t="shared" si="0"/>
        <v>8.0720886941337326</v>
      </c>
      <c r="Y9" s="14">
        <f t="shared" si="0"/>
        <v>8.5057471264367823</v>
      </c>
      <c r="Z9" s="14"/>
    </row>
    <row r="10" spans="1:26" ht="12" customHeight="1" x14ac:dyDescent="0.25">
      <c r="A10" s="1" t="s">
        <v>108</v>
      </c>
      <c r="B10" s="50">
        <v>9.6</v>
      </c>
      <c r="C10" s="50">
        <v>8.8000000000000007</v>
      </c>
      <c r="D10" s="50">
        <v>9</v>
      </c>
      <c r="E10" s="50">
        <v>10.199999999999999</v>
      </c>
      <c r="F10" s="50">
        <v>9.9</v>
      </c>
      <c r="G10" s="50">
        <v>9.6999999999999993</v>
      </c>
      <c r="H10" s="50">
        <v>9.6</v>
      </c>
      <c r="I10" s="50">
        <v>9.1999999999999993</v>
      </c>
      <c r="J10" s="50">
        <v>9.1999999999999993</v>
      </c>
      <c r="K10" s="50">
        <v>9</v>
      </c>
      <c r="L10" s="14">
        <v>8.3000000000000007</v>
      </c>
      <c r="M10" s="14">
        <v>9.6999999999999993</v>
      </c>
      <c r="N10" s="14">
        <v>11.2</v>
      </c>
      <c r="O10" s="14">
        <v>9.3000000000000007</v>
      </c>
      <c r="P10" s="14">
        <v>8.6</v>
      </c>
      <c r="Q10" s="14">
        <v>9.8000000000000007</v>
      </c>
      <c r="R10" s="14">
        <v>10.1</v>
      </c>
      <c r="S10" s="14">
        <v>7.9</v>
      </c>
      <c r="T10" s="14">
        <v>9.1</v>
      </c>
      <c r="U10" s="14">
        <f>U7/AVERAGE(U5:V5)*1000</f>
        <v>8.9152548053558558</v>
      </c>
      <c r="V10" s="14">
        <f t="shared" ref="V10:Y10" si="1">V7/AVERAGE(V5:W5)*1000</f>
        <v>9.6978987885958041</v>
      </c>
      <c r="W10" s="14">
        <f t="shared" si="1"/>
        <v>8.6980966712417107</v>
      </c>
      <c r="X10" s="14">
        <f t="shared" si="1"/>
        <v>9.9171375385071592</v>
      </c>
      <c r="Y10" s="14">
        <f t="shared" si="1"/>
        <v>8.8669950738916263</v>
      </c>
      <c r="Z10" s="14"/>
    </row>
    <row r="11" spans="1:26" ht="12" customHeight="1" x14ac:dyDescent="0.25">
      <c r="A11" s="1" t="s">
        <v>109</v>
      </c>
      <c r="B11" s="50">
        <v>2.7</v>
      </c>
      <c r="C11" s="50">
        <v>6.6</v>
      </c>
      <c r="D11" s="50">
        <v>8.5</v>
      </c>
      <c r="E11" s="50">
        <v>3.8</v>
      </c>
      <c r="F11" s="50">
        <v>6.5</v>
      </c>
      <c r="G11" s="50">
        <v>7.7</v>
      </c>
      <c r="H11" s="50">
        <v>3.3</v>
      </c>
      <c r="I11" s="50">
        <v>6.5</v>
      </c>
      <c r="J11" s="50">
        <v>9.1</v>
      </c>
      <c r="K11" s="50">
        <v>9.1999999999999993</v>
      </c>
      <c r="L11" s="50">
        <v>7.9</v>
      </c>
      <c r="M11" s="50">
        <v>11.8</v>
      </c>
      <c r="N11" s="50">
        <v>6.2</v>
      </c>
      <c r="O11" s="50">
        <v>5.0999999999999996</v>
      </c>
      <c r="P11" s="50">
        <v>8.1999999999999993</v>
      </c>
      <c r="Q11" s="14">
        <v>2.6</v>
      </c>
      <c r="R11" s="14">
        <v>8</v>
      </c>
      <c r="S11" s="14">
        <v>8</v>
      </c>
      <c r="T11" s="14">
        <f>T8/AVERAGE(T5:U5)*1000</f>
        <v>9.8181450116400697</v>
      </c>
      <c r="U11" s="14">
        <f>U8/AVERAGE(U5:V5)*1000</f>
        <v>2.7818276272350979</v>
      </c>
      <c r="V11" s="14">
        <f t="shared" ref="V11:Y11" si="2">V8/AVERAGE(V5:W5)*1000</f>
        <v>7.1651142252511955</v>
      </c>
      <c r="W11" s="14">
        <f t="shared" si="2"/>
        <v>6.1515056306120091</v>
      </c>
      <c r="X11" s="14">
        <f t="shared" si="2"/>
        <v>3.6242030871620843</v>
      </c>
      <c r="Y11" s="14">
        <f t="shared" si="2"/>
        <v>6.0098522167487687</v>
      </c>
      <c r="Z11" s="14"/>
    </row>
    <row r="12" spans="1:26" ht="12" customHeight="1" x14ac:dyDescent="0.25">
      <c r="A12" s="1" t="s">
        <v>40</v>
      </c>
      <c r="B12" s="50">
        <v>1.5</v>
      </c>
      <c r="C12" s="50">
        <v>1.8</v>
      </c>
      <c r="D12" s="50">
        <v>1.7</v>
      </c>
      <c r="E12" s="50">
        <v>1.6</v>
      </c>
      <c r="F12" s="50">
        <v>1.8</v>
      </c>
      <c r="G12" s="50">
        <v>1.7</v>
      </c>
      <c r="H12" s="50">
        <v>1.9</v>
      </c>
      <c r="I12" s="50">
        <v>1.8</v>
      </c>
      <c r="J12" s="50">
        <v>1.9</v>
      </c>
      <c r="K12" s="50">
        <v>1.7</v>
      </c>
      <c r="L12" s="50">
        <v>1.8</v>
      </c>
      <c r="M12" s="50">
        <v>1.8</v>
      </c>
      <c r="N12" s="50">
        <v>1.8</v>
      </c>
      <c r="O12" s="50">
        <v>1.8</v>
      </c>
      <c r="P12" s="50">
        <v>1.8</v>
      </c>
      <c r="Q12" s="14">
        <v>1.7</v>
      </c>
      <c r="R12" s="14">
        <v>1.8</v>
      </c>
      <c r="S12" s="14">
        <v>1.7</v>
      </c>
      <c r="T12" s="14">
        <v>1.7</v>
      </c>
      <c r="U12" s="14">
        <v>1.6</v>
      </c>
      <c r="V12" s="14">
        <v>1.5</v>
      </c>
      <c r="W12" s="14">
        <v>1.8</v>
      </c>
      <c r="X12" s="14">
        <v>1.45</v>
      </c>
      <c r="Y12" s="14">
        <v>1.5840000000000001</v>
      </c>
      <c r="Z12" s="14"/>
    </row>
    <row r="13" spans="1:26" ht="12" customHeight="1" x14ac:dyDescent="0.25">
      <c r="A13" s="1" t="s">
        <v>53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14"/>
      <c r="R13" s="14"/>
      <c r="S13" s="14"/>
      <c r="T13" s="14"/>
      <c r="U13" s="14"/>
      <c r="V13" s="14"/>
    </row>
    <row r="14" spans="1:26" ht="12" customHeight="1" x14ac:dyDescent="0.25">
      <c r="A14" s="1" t="s">
        <v>54</v>
      </c>
      <c r="B14" s="50">
        <v>100</v>
      </c>
      <c r="C14" s="50">
        <f>C5/$B5*100</f>
        <v>100.27230996654477</v>
      </c>
      <c r="D14" s="50">
        <f t="shared" ref="D14:V14" si="3">D5/$B5*100</f>
        <v>101.17482299852173</v>
      </c>
      <c r="E14" s="50">
        <f t="shared" si="3"/>
        <v>102.14346845094531</v>
      </c>
      <c r="F14" s="50">
        <f t="shared" si="3"/>
        <v>102.49358126507431</v>
      </c>
      <c r="G14" s="50">
        <f t="shared" si="3"/>
        <v>103.20547732046992</v>
      </c>
      <c r="H14" s="50">
        <f t="shared" si="3"/>
        <v>104.12355092196375</v>
      </c>
      <c r="I14" s="50">
        <f t="shared" si="3"/>
        <v>104.73430327549988</v>
      </c>
      <c r="J14" s="50">
        <f t="shared" si="3"/>
        <v>105.62903602271842</v>
      </c>
      <c r="K14" s="50">
        <f t="shared" si="3"/>
        <v>106.80774916361939</v>
      </c>
      <c r="L14" s="50">
        <f t="shared" si="3"/>
        <v>107.88920874504007</v>
      </c>
      <c r="M14" s="50">
        <f t="shared" si="3"/>
        <v>108.9512176145647</v>
      </c>
      <c r="N14" s="50">
        <f t="shared" si="3"/>
        <v>110.87683809227417</v>
      </c>
      <c r="O14" s="50">
        <f t="shared" si="3"/>
        <v>110.87683809227417</v>
      </c>
      <c r="P14" s="50">
        <f t="shared" si="3"/>
        <v>111.51482144246478</v>
      </c>
      <c r="Q14" s="50">
        <f t="shared" si="3"/>
        <v>112.48735703726756</v>
      </c>
      <c r="R14" s="50">
        <f t="shared" si="3"/>
        <v>112.74799657667471</v>
      </c>
      <c r="S14" s="50">
        <f t="shared" si="3"/>
        <v>113.64661946627245</v>
      </c>
      <c r="T14" s="50">
        <f t="shared" si="3"/>
        <v>114.71640862055553</v>
      </c>
      <c r="U14" s="50">
        <f t="shared" si="3"/>
        <v>115.88345133431883</v>
      </c>
      <c r="V14" s="50">
        <f t="shared" si="3"/>
        <v>116.2530148603439</v>
      </c>
      <c r="W14" s="50">
        <f>W5/$B5*100</f>
        <v>117.2060997432506</v>
      </c>
      <c r="X14" s="50">
        <f>X5/$B5*100</f>
        <v>118.04248035478098</v>
      </c>
      <c r="Y14" s="50">
        <f>Y5/$B5*100</f>
        <v>118.10083249046914</v>
      </c>
      <c r="Z14" s="50">
        <f>Z5/$B5*100</f>
        <v>118.80883840348557</v>
      </c>
    </row>
    <row r="15" spans="1:26" ht="18" customHeight="1" x14ac:dyDescent="0.25">
      <c r="A15" s="40" t="s">
        <v>9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spans="1:26" ht="12" customHeight="1" x14ac:dyDescent="0.25">
      <c r="A16" s="20" t="s">
        <v>70</v>
      </c>
      <c r="B16" s="34">
        <v>45343</v>
      </c>
      <c r="C16" s="34">
        <v>46131</v>
      </c>
      <c r="D16" s="34">
        <v>46945</v>
      </c>
      <c r="E16" s="34">
        <v>47653</v>
      </c>
      <c r="F16" s="34">
        <v>48152</v>
      </c>
      <c r="G16" s="34">
        <v>48303</v>
      </c>
      <c r="H16" s="34">
        <v>48125</v>
      </c>
      <c r="I16" s="34">
        <v>48268</v>
      </c>
      <c r="J16" s="34">
        <v>48311</v>
      </c>
      <c r="K16" s="34">
        <v>48613</v>
      </c>
      <c r="L16" s="34">
        <v>48494</v>
      </c>
      <c r="M16" s="34">
        <v>48447</v>
      </c>
      <c r="N16" s="34">
        <v>48204</v>
      </c>
      <c r="O16" s="34">
        <v>48062</v>
      </c>
      <c r="P16" s="34">
        <v>48153</v>
      </c>
      <c r="Q16" s="12">
        <v>48617</v>
      </c>
      <c r="R16" s="12">
        <v>49121</v>
      </c>
      <c r="S16" s="12">
        <v>49810</v>
      </c>
      <c r="T16" s="12">
        <v>50475</v>
      </c>
      <c r="U16" s="12">
        <v>51280</v>
      </c>
      <c r="V16" s="12">
        <v>52081</v>
      </c>
      <c r="W16" s="12">
        <v>52838</v>
      </c>
      <c r="X16" s="12">
        <v>53515</v>
      </c>
      <c r="Y16" s="12">
        <v>54060</v>
      </c>
      <c r="Z16" s="12">
        <v>54440</v>
      </c>
    </row>
    <row r="17" spans="1:26" ht="12" customHeight="1" x14ac:dyDescent="0.25">
      <c r="A17" s="1" t="s">
        <v>37</v>
      </c>
      <c r="B17" s="20">
        <v>879</v>
      </c>
      <c r="C17" s="20">
        <v>942</v>
      </c>
      <c r="D17" s="20">
        <v>954</v>
      </c>
      <c r="E17" s="20">
        <v>879</v>
      </c>
      <c r="F17" s="20">
        <v>892</v>
      </c>
      <c r="G17" s="20">
        <v>885</v>
      </c>
      <c r="H17" s="20">
        <v>842</v>
      </c>
      <c r="I17" s="20">
        <v>853</v>
      </c>
      <c r="J17" s="20">
        <v>834</v>
      </c>
      <c r="K17" s="20">
        <v>895</v>
      </c>
      <c r="L17" s="20">
        <v>868</v>
      </c>
      <c r="M17" s="20">
        <v>821</v>
      </c>
      <c r="N17" s="20">
        <v>616</v>
      </c>
      <c r="O17" s="20">
        <v>626</v>
      </c>
      <c r="P17" s="20">
        <v>639</v>
      </c>
      <c r="Q17" s="1">
        <v>608</v>
      </c>
      <c r="R17" s="1">
        <v>675</v>
      </c>
      <c r="S17" s="1">
        <v>656</v>
      </c>
      <c r="T17" s="1">
        <v>684</v>
      </c>
      <c r="U17" s="1">
        <v>683</v>
      </c>
      <c r="V17" s="1">
        <v>681</v>
      </c>
      <c r="W17" s="1">
        <v>685</v>
      </c>
      <c r="X17" s="1">
        <v>632</v>
      </c>
      <c r="Y17" s="1">
        <v>574</v>
      </c>
      <c r="Z17" s="1"/>
    </row>
    <row r="18" spans="1:26" x14ac:dyDescent="0.25">
      <c r="A18" s="1" t="s">
        <v>38</v>
      </c>
      <c r="B18" s="20">
        <v>352</v>
      </c>
      <c r="C18" s="20">
        <v>358</v>
      </c>
      <c r="D18" s="20">
        <v>392</v>
      </c>
      <c r="E18" s="20">
        <v>404</v>
      </c>
      <c r="F18" s="20">
        <v>379</v>
      </c>
      <c r="G18" s="20">
        <v>419</v>
      </c>
      <c r="H18" s="20">
        <v>416</v>
      </c>
      <c r="I18" s="20">
        <v>383</v>
      </c>
      <c r="J18" s="20">
        <v>378</v>
      </c>
      <c r="K18" s="20">
        <v>387</v>
      </c>
      <c r="L18" s="20">
        <v>348</v>
      </c>
      <c r="M18" s="20">
        <v>364</v>
      </c>
      <c r="N18" s="20">
        <v>406</v>
      </c>
      <c r="O18" s="20">
        <v>364</v>
      </c>
      <c r="P18" s="20">
        <v>394</v>
      </c>
      <c r="Q18" s="1">
        <v>377</v>
      </c>
      <c r="R18" s="1">
        <v>379</v>
      </c>
      <c r="S18" s="1">
        <v>447</v>
      </c>
      <c r="T18" s="20">
        <v>393</v>
      </c>
      <c r="U18" s="20">
        <v>411</v>
      </c>
      <c r="V18" s="20">
        <v>367</v>
      </c>
      <c r="W18" s="20">
        <v>430</v>
      </c>
      <c r="X18" s="20">
        <v>487</v>
      </c>
      <c r="Y18" s="20">
        <v>413</v>
      </c>
      <c r="Z18" s="20"/>
    </row>
    <row r="19" spans="1:26" ht="12" customHeight="1" x14ac:dyDescent="0.25">
      <c r="A19" s="1" t="s">
        <v>39</v>
      </c>
      <c r="B19" s="20">
        <v>450</v>
      </c>
      <c r="C19" s="20">
        <v>542</v>
      </c>
      <c r="D19" s="20">
        <v>391</v>
      </c>
      <c r="E19" s="20">
        <v>199</v>
      </c>
      <c r="F19" s="20">
        <v>-182</v>
      </c>
      <c r="G19" s="20">
        <v>-472</v>
      </c>
      <c r="H19" s="20">
        <v>-102</v>
      </c>
      <c r="I19" s="20">
        <v>-251</v>
      </c>
      <c r="J19" s="20">
        <v>18</v>
      </c>
      <c r="K19" s="20">
        <v>-347</v>
      </c>
      <c r="L19" s="20">
        <v>-340</v>
      </c>
      <c r="M19" s="20">
        <v>-439</v>
      </c>
      <c r="N19" s="20">
        <v>-353</v>
      </c>
      <c r="O19" s="20">
        <v>-145</v>
      </c>
      <c r="P19" s="20">
        <v>240</v>
      </c>
      <c r="Q19" s="1">
        <v>294</v>
      </c>
      <c r="R19" s="1">
        <v>406</v>
      </c>
      <c r="S19" s="1">
        <v>462</v>
      </c>
      <c r="T19" s="1">
        <v>535</v>
      </c>
      <c r="U19" s="1">
        <v>582</v>
      </c>
      <c r="V19" s="1">
        <v>443</v>
      </c>
      <c r="W19" s="1">
        <v>422</v>
      </c>
      <c r="X19" s="1">
        <v>400</v>
      </c>
      <c r="Y19" s="1">
        <v>219</v>
      </c>
    </row>
    <row r="20" spans="1:26" ht="12" customHeight="1" x14ac:dyDescent="0.25">
      <c r="A20" s="1" t="s">
        <v>107</v>
      </c>
      <c r="B20" s="50">
        <v>19.399999999999999</v>
      </c>
      <c r="C20" s="50">
        <v>20.399999999999999</v>
      </c>
      <c r="D20" s="50">
        <v>20.3</v>
      </c>
      <c r="E20" s="50">
        <v>18.399999999999999</v>
      </c>
      <c r="F20" s="50">
        <v>18.5</v>
      </c>
      <c r="G20" s="50">
        <v>18.3</v>
      </c>
      <c r="H20" s="50">
        <v>17.5</v>
      </c>
      <c r="I20" s="50">
        <v>17.7</v>
      </c>
      <c r="J20" s="50">
        <v>17.3</v>
      </c>
      <c r="K20" s="50">
        <v>18.399999999999999</v>
      </c>
      <c r="L20" s="50">
        <v>17.899999999999999</v>
      </c>
      <c r="M20" s="50">
        <v>16.899999999999999</v>
      </c>
      <c r="N20" s="50">
        <v>12.8</v>
      </c>
      <c r="O20" s="50">
        <v>13</v>
      </c>
      <c r="P20" s="50">
        <v>13.3</v>
      </c>
      <c r="Q20" s="14">
        <v>12.5</v>
      </c>
      <c r="R20" s="14">
        <v>13.7</v>
      </c>
      <c r="S20" s="14">
        <v>13.2</v>
      </c>
      <c r="T20" s="14">
        <v>13.5</v>
      </c>
      <c r="U20" s="14">
        <f>U17/AVERAGE(U16:V16)*1000</f>
        <v>13.215816410444946</v>
      </c>
      <c r="V20" s="14">
        <f t="shared" ref="V20:Y20" si="4">V17/AVERAGE(V16:W16)*1000</f>
        <v>12.981442827323937</v>
      </c>
      <c r="W20" s="14">
        <f t="shared" si="4"/>
        <v>12.881630043346215</v>
      </c>
      <c r="X20" s="14">
        <f t="shared" si="4"/>
        <v>11.749941900999303</v>
      </c>
      <c r="Y20" s="14">
        <f t="shared" si="4"/>
        <v>10.580645161290322</v>
      </c>
      <c r="Z20" s="14"/>
    </row>
    <row r="21" spans="1:26" ht="17.25" customHeight="1" x14ac:dyDescent="0.25">
      <c r="A21" s="1" t="s">
        <v>108</v>
      </c>
      <c r="B21" s="50">
        <v>7.7</v>
      </c>
      <c r="C21" s="50">
        <v>7.7</v>
      </c>
      <c r="D21" s="50">
        <v>8.3000000000000007</v>
      </c>
      <c r="E21" s="50">
        <v>8.4</v>
      </c>
      <c r="F21" s="50">
        <v>7.9</v>
      </c>
      <c r="G21" s="50">
        <v>8.6999999999999993</v>
      </c>
      <c r="H21" s="50">
        <v>8.6</v>
      </c>
      <c r="I21" s="50">
        <v>7.9</v>
      </c>
      <c r="J21" s="50">
        <v>7.8</v>
      </c>
      <c r="K21" s="50">
        <v>8</v>
      </c>
      <c r="L21" s="14">
        <v>7.1</v>
      </c>
      <c r="M21" s="14">
        <v>7.9</v>
      </c>
      <c r="N21" s="14">
        <v>8.4</v>
      </c>
      <c r="O21" s="14">
        <v>7.5</v>
      </c>
      <c r="P21" s="14">
        <v>8</v>
      </c>
      <c r="Q21" s="14">
        <v>7.6</v>
      </c>
      <c r="R21" s="14">
        <v>7.6</v>
      </c>
      <c r="S21" s="14">
        <v>8.8000000000000007</v>
      </c>
      <c r="T21" s="14">
        <v>7.6</v>
      </c>
      <c r="U21" s="14">
        <f>U18/AVERAGE(U16:V16)*1000</f>
        <v>7.9527094358607213</v>
      </c>
      <c r="V21" s="14">
        <f t="shared" ref="V21:Y21" si="5">V18/AVERAGE(V16:W16)*1000</f>
        <v>6.9958730067957182</v>
      </c>
      <c r="W21" s="14">
        <f t="shared" si="5"/>
        <v>8.0862787133414198</v>
      </c>
      <c r="X21" s="14">
        <f t="shared" si="5"/>
        <v>9.0541482686497794</v>
      </c>
      <c r="Y21" s="14">
        <f t="shared" si="5"/>
        <v>7.612903225806452</v>
      </c>
      <c r="Z21" s="14"/>
    </row>
    <row r="22" spans="1:26" ht="12" customHeight="1" x14ac:dyDescent="0.25">
      <c r="A22" s="1" t="s">
        <v>109</v>
      </c>
      <c r="B22" s="50">
        <v>9.9</v>
      </c>
      <c r="C22" s="50">
        <v>11.7</v>
      </c>
      <c r="D22" s="50">
        <v>8.1999999999999993</v>
      </c>
      <c r="E22" s="50">
        <v>4.4000000000000004</v>
      </c>
      <c r="F22" s="50">
        <v>-3.4</v>
      </c>
      <c r="G22" s="50">
        <v>-9.3000000000000007</v>
      </c>
      <c r="H22" s="50">
        <v>-1.8</v>
      </c>
      <c r="I22" s="50">
        <v>-4.5</v>
      </c>
      <c r="J22" s="50">
        <v>1.2</v>
      </c>
      <c r="K22" s="50">
        <v>-6.7</v>
      </c>
      <c r="L22" s="50">
        <v>-6.6</v>
      </c>
      <c r="M22" s="50">
        <v>-7.8</v>
      </c>
      <c r="N22" s="50">
        <v>-6.1</v>
      </c>
      <c r="O22" s="50">
        <v>-3</v>
      </c>
      <c r="P22" s="50">
        <v>5</v>
      </c>
      <c r="Q22" s="14">
        <v>6</v>
      </c>
      <c r="R22" s="14">
        <v>8.1999999999999993</v>
      </c>
      <c r="S22" s="14">
        <v>9.1999999999999993</v>
      </c>
      <c r="T22" s="14">
        <v>11.1</v>
      </c>
      <c r="U22" s="14">
        <f>U19/AVERAGE(U16:V16)*1000</f>
        <v>11.261500952970657</v>
      </c>
      <c r="V22" s="14">
        <f t="shared" ref="V22:Y22" si="6">V19/AVERAGE(V16:W16)*1000</f>
        <v>8.4446096512547779</v>
      </c>
      <c r="W22" s="14">
        <f t="shared" si="6"/>
        <v>7.9358363186746024</v>
      </c>
      <c r="X22" s="14">
        <f t="shared" si="6"/>
        <v>7.4366720892400648</v>
      </c>
      <c r="Y22" s="14">
        <f t="shared" si="6"/>
        <v>4.0368663594470044</v>
      </c>
      <c r="Z22" s="14"/>
    </row>
    <row r="23" spans="1:26" ht="12" customHeight="1" x14ac:dyDescent="0.25">
      <c r="A23" s="1" t="s">
        <v>40</v>
      </c>
      <c r="B23" s="50">
        <v>2.6</v>
      </c>
      <c r="C23" s="50">
        <v>2.2999999999999998</v>
      </c>
      <c r="D23" s="50">
        <v>2.6</v>
      </c>
      <c r="E23" s="50">
        <v>2.5</v>
      </c>
      <c r="F23" s="50">
        <v>2.6</v>
      </c>
      <c r="G23" s="50">
        <v>2.6</v>
      </c>
      <c r="H23" s="50">
        <v>2.5</v>
      </c>
      <c r="I23" s="50">
        <v>2.5</v>
      </c>
      <c r="J23" s="50">
        <v>2.5</v>
      </c>
      <c r="K23" s="50">
        <v>2.4</v>
      </c>
      <c r="L23" s="50">
        <v>2.4</v>
      </c>
      <c r="M23" s="50">
        <v>2.2999999999999998</v>
      </c>
      <c r="N23" s="50">
        <v>2.5</v>
      </c>
      <c r="O23" s="50">
        <v>2.5</v>
      </c>
      <c r="P23" s="50">
        <v>2.6</v>
      </c>
      <c r="Q23" s="14">
        <v>2.4</v>
      </c>
      <c r="R23" s="14">
        <v>2.6</v>
      </c>
      <c r="S23" s="14">
        <v>2.5</v>
      </c>
      <c r="T23" s="14">
        <v>2.5</v>
      </c>
      <c r="U23" s="14">
        <v>2.4</v>
      </c>
      <c r="V23" s="14">
        <v>2.2999999999999998</v>
      </c>
      <c r="W23" s="14">
        <v>2.2999999999999998</v>
      </c>
      <c r="X23" s="14">
        <v>2.0699999999999998</v>
      </c>
      <c r="Y23" s="14">
        <v>1.8580000000000001</v>
      </c>
      <c r="Z23" s="14"/>
    </row>
    <row r="24" spans="1:26" ht="12" customHeight="1" x14ac:dyDescent="0.25">
      <c r="A24" s="1" t="s">
        <v>53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14"/>
      <c r="R24" s="14"/>
      <c r="S24" s="14"/>
      <c r="T24" s="14"/>
      <c r="U24" s="14"/>
      <c r="V24" s="14"/>
    </row>
    <row r="25" spans="1:26" ht="12" customHeight="1" x14ac:dyDescent="0.25">
      <c r="A25" s="1" t="s">
        <v>54</v>
      </c>
      <c r="B25" s="50">
        <v>100</v>
      </c>
      <c r="C25" s="50">
        <f>C16/$B16*100</f>
        <v>101.73786472002293</v>
      </c>
      <c r="D25" s="50">
        <f t="shared" ref="D25:W25" si="7">D16/$B16*100</f>
        <v>103.53307015415831</v>
      </c>
      <c r="E25" s="50">
        <f t="shared" si="7"/>
        <v>105.09450190768146</v>
      </c>
      <c r="F25" s="50">
        <f t="shared" si="7"/>
        <v>106.1950025362239</v>
      </c>
      <c r="G25" s="50">
        <f t="shared" si="7"/>
        <v>106.52801976049224</v>
      </c>
      <c r="H25" s="50">
        <f t="shared" si="7"/>
        <v>106.13545641003022</v>
      </c>
      <c r="I25" s="50">
        <f t="shared" si="7"/>
        <v>106.4508303376486</v>
      </c>
      <c r="J25" s="50">
        <f t="shared" si="7"/>
        <v>106.54566305714224</v>
      </c>
      <c r="K25" s="50">
        <f t="shared" si="7"/>
        <v>107.21169750567894</v>
      </c>
      <c r="L25" s="50">
        <f t="shared" si="7"/>
        <v>106.9492534680105</v>
      </c>
      <c r="M25" s="50">
        <f t="shared" si="7"/>
        <v>106.84559910019186</v>
      </c>
      <c r="N25" s="50">
        <f t="shared" si="7"/>
        <v>106.30968396444875</v>
      </c>
      <c r="O25" s="50">
        <f t="shared" si="7"/>
        <v>105.99651544891162</v>
      </c>
      <c r="P25" s="50">
        <f t="shared" si="7"/>
        <v>106.19720794830513</v>
      </c>
      <c r="Q25" s="50">
        <f t="shared" si="7"/>
        <v>107.22051915400392</v>
      </c>
      <c r="R25" s="50">
        <f t="shared" si="7"/>
        <v>108.33204684295261</v>
      </c>
      <c r="S25" s="50">
        <f t="shared" si="7"/>
        <v>109.85157576693206</v>
      </c>
      <c r="T25" s="50">
        <f t="shared" si="7"/>
        <v>111.31817480096156</v>
      </c>
      <c r="U25" s="50">
        <f t="shared" si="7"/>
        <v>113.09353152636569</v>
      </c>
      <c r="V25" s="50">
        <f t="shared" si="7"/>
        <v>114.86006660344485</v>
      </c>
      <c r="W25" s="50">
        <f t="shared" si="7"/>
        <v>116.52956354894913</v>
      </c>
      <c r="X25" s="50">
        <f t="shared" ref="X25:Y25" si="8">X16/$B16*100</f>
        <v>118.0226275279536</v>
      </c>
      <c r="Y25" s="50">
        <f t="shared" si="8"/>
        <v>119.22457711223342</v>
      </c>
      <c r="Z25" s="50">
        <f t="shared" ref="Z25" si="9">Z16/$B16*100</f>
        <v>120.06263370310744</v>
      </c>
    </row>
    <row r="26" spans="1:26" ht="18" customHeight="1" x14ac:dyDescent="0.25">
      <c r="A26" s="40" t="s">
        <v>10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41"/>
      <c r="R26" s="41"/>
      <c r="S26" s="20"/>
      <c r="T26" s="20"/>
      <c r="U26" s="20"/>
      <c r="V26" s="20"/>
    </row>
    <row r="27" spans="1:26" ht="12" customHeight="1" x14ac:dyDescent="0.25">
      <c r="A27" s="20" t="s">
        <v>70</v>
      </c>
      <c r="B27" s="12">
        <v>56121</v>
      </c>
      <c r="C27" s="12">
        <v>56242</v>
      </c>
      <c r="D27" s="12">
        <v>56512</v>
      </c>
      <c r="E27" s="12">
        <v>56675</v>
      </c>
      <c r="F27" s="12">
        <v>56825</v>
      </c>
      <c r="G27" s="12">
        <v>56969</v>
      </c>
      <c r="H27" s="12">
        <v>56899</v>
      </c>
      <c r="I27" s="12">
        <v>56645</v>
      </c>
      <c r="J27" s="12">
        <v>56458</v>
      </c>
      <c r="K27" s="12">
        <v>56193</v>
      </c>
      <c r="L27" s="12">
        <v>56452</v>
      </c>
      <c r="M27" s="12">
        <v>56615</v>
      </c>
      <c r="N27" s="12">
        <v>56749</v>
      </c>
      <c r="O27" s="12">
        <v>56370</v>
      </c>
      <c r="P27" s="12">
        <v>56282</v>
      </c>
      <c r="Q27" s="12">
        <v>55983</v>
      </c>
      <c r="R27" s="12">
        <v>55847</v>
      </c>
      <c r="S27" s="12">
        <v>55860</v>
      </c>
      <c r="T27" s="12">
        <v>55877</v>
      </c>
      <c r="U27" s="12">
        <v>55992</v>
      </c>
      <c r="V27" s="34">
        <v>56081</v>
      </c>
      <c r="W27" s="34">
        <v>56421</v>
      </c>
      <c r="X27" s="34">
        <v>56562</v>
      </c>
      <c r="Y27" s="34">
        <v>56609</v>
      </c>
      <c r="Z27" s="34">
        <v>56699</v>
      </c>
    </row>
    <row r="28" spans="1:26" ht="12" customHeight="1" x14ac:dyDescent="0.25">
      <c r="A28" s="1" t="s">
        <v>37</v>
      </c>
      <c r="B28" s="20">
        <v>692</v>
      </c>
      <c r="C28" s="20">
        <v>632</v>
      </c>
      <c r="D28" s="20">
        <v>709</v>
      </c>
      <c r="E28" s="20">
        <v>705</v>
      </c>
      <c r="F28" s="20">
        <v>713</v>
      </c>
      <c r="G28" s="20">
        <v>712</v>
      </c>
      <c r="H28" s="20">
        <v>662</v>
      </c>
      <c r="I28" s="20">
        <v>674</v>
      </c>
      <c r="J28" s="20">
        <v>665</v>
      </c>
      <c r="K28" s="20">
        <v>614</v>
      </c>
      <c r="L28" s="20">
        <v>639</v>
      </c>
      <c r="M28" s="20">
        <v>576</v>
      </c>
      <c r="N28" s="20">
        <v>786</v>
      </c>
      <c r="O28" s="20">
        <v>820</v>
      </c>
      <c r="P28" s="20">
        <v>805</v>
      </c>
      <c r="Q28" s="1">
        <v>854</v>
      </c>
      <c r="R28" s="1">
        <v>830</v>
      </c>
      <c r="S28" s="20">
        <v>853</v>
      </c>
      <c r="T28" s="20">
        <v>819</v>
      </c>
      <c r="U28" s="20">
        <v>849</v>
      </c>
      <c r="V28" s="20">
        <v>835</v>
      </c>
      <c r="W28" s="20">
        <v>761</v>
      </c>
      <c r="X28" s="20">
        <v>746</v>
      </c>
      <c r="Y28" s="20">
        <v>716</v>
      </c>
      <c r="Z28" s="20"/>
    </row>
    <row r="29" spans="1:26" ht="12" customHeight="1" x14ac:dyDescent="0.25">
      <c r="A29" s="1" t="s">
        <v>38</v>
      </c>
      <c r="B29" s="20">
        <v>458</v>
      </c>
      <c r="C29" s="20">
        <v>438</v>
      </c>
      <c r="D29" s="20">
        <v>435</v>
      </c>
      <c r="E29" s="20">
        <v>412</v>
      </c>
      <c r="F29" s="20">
        <v>481</v>
      </c>
      <c r="G29" s="20">
        <v>468</v>
      </c>
      <c r="H29" s="20">
        <v>440</v>
      </c>
      <c r="I29" s="20">
        <v>451</v>
      </c>
      <c r="J29" s="20">
        <v>428</v>
      </c>
      <c r="K29" s="20">
        <v>437</v>
      </c>
      <c r="L29" s="20">
        <v>504</v>
      </c>
      <c r="M29" s="20">
        <v>470</v>
      </c>
      <c r="N29" s="20">
        <v>453</v>
      </c>
      <c r="O29" s="20">
        <v>444</v>
      </c>
      <c r="P29" s="20">
        <v>461</v>
      </c>
      <c r="Q29" s="1">
        <v>472</v>
      </c>
      <c r="R29" s="1">
        <v>487</v>
      </c>
      <c r="S29" s="1">
        <v>499</v>
      </c>
      <c r="T29" s="1">
        <v>487</v>
      </c>
      <c r="U29" s="1">
        <v>548</v>
      </c>
      <c r="V29" s="1">
        <v>520</v>
      </c>
      <c r="W29" s="1">
        <v>531</v>
      </c>
      <c r="X29" s="1">
        <v>525</v>
      </c>
      <c r="Y29" s="1">
        <v>534</v>
      </c>
      <c r="Z29" s="1"/>
    </row>
    <row r="30" spans="1:26" ht="12" customHeight="1" x14ac:dyDescent="0.25">
      <c r="A30" s="1" t="s">
        <v>39</v>
      </c>
      <c r="B30" s="20">
        <v>-205</v>
      </c>
      <c r="C30" s="20">
        <v>-247</v>
      </c>
      <c r="D30" s="20">
        <v>-288</v>
      </c>
      <c r="E30" s="20">
        <v>-345</v>
      </c>
      <c r="F30" s="20">
        <v>-236</v>
      </c>
      <c r="G30" s="20">
        <v>-448</v>
      </c>
      <c r="H30" s="20">
        <v>-644</v>
      </c>
      <c r="I30" s="20">
        <v>-566</v>
      </c>
      <c r="J30" s="20">
        <v>-639</v>
      </c>
      <c r="K30" s="20">
        <v>-189</v>
      </c>
      <c r="L30" s="20">
        <v>-160</v>
      </c>
      <c r="M30" s="20">
        <v>-159</v>
      </c>
      <c r="N30" s="20">
        <v>-709</v>
      </c>
      <c r="O30" s="20">
        <v>-447</v>
      </c>
      <c r="P30" s="20">
        <v>-585</v>
      </c>
      <c r="Q30" s="1">
        <v>-505</v>
      </c>
      <c r="R30" s="1">
        <v>-312</v>
      </c>
      <c r="S30" s="1">
        <v>-449</v>
      </c>
      <c r="T30" s="1">
        <v>-198</v>
      </c>
      <c r="U30" s="1">
        <v>-299</v>
      </c>
      <c r="V30" s="1">
        <v>-42</v>
      </c>
      <c r="W30" s="1">
        <v>-222</v>
      </c>
      <c r="X30" s="1">
        <v>-349</v>
      </c>
      <c r="Y30" s="1">
        <v>-281</v>
      </c>
      <c r="Z30" s="1"/>
    </row>
    <row r="31" spans="1:26" ht="12" customHeight="1" x14ac:dyDescent="0.25">
      <c r="A31" s="1" t="s">
        <v>107</v>
      </c>
      <c r="B31" s="50">
        <v>12.3</v>
      </c>
      <c r="C31" s="50">
        <v>11.2</v>
      </c>
      <c r="D31" s="50">
        <v>12.5</v>
      </c>
      <c r="E31" s="50">
        <v>12.4</v>
      </c>
      <c r="F31" s="50">
        <v>12.5</v>
      </c>
      <c r="G31" s="50">
        <v>12.5</v>
      </c>
      <c r="H31" s="50">
        <v>11.6</v>
      </c>
      <c r="I31" s="50">
        <v>11.9</v>
      </c>
      <c r="J31" s="50">
        <v>11.8</v>
      </c>
      <c r="K31" s="50">
        <v>10.9</v>
      </c>
      <c r="L31" s="50">
        <v>11.3</v>
      </c>
      <c r="M31" s="50">
        <v>10.199999999999999</v>
      </c>
      <c r="N31" s="50">
        <v>13.9</v>
      </c>
      <c r="O31" s="50">
        <v>14.5</v>
      </c>
      <c r="P31" s="50">
        <v>14.3</v>
      </c>
      <c r="Q31" s="14">
        <v>15.3</v>
      </c>
      <c r="R31" s="14">
        <v>14.9</v>
      </c>
      <c r="S31" s="14">
        <v>15.3</v>
      </c>
      <c r="T31" s="14">
        <v>14.7</v>
      </c>
      <c r="U31" s="14">
        <f>U28/AVERAGE(U27:V27)*1000</f>
        <v>15.150839185173949</v>
      </c>
      <c r="V31" s="14">
        <f t="shared" ref="V31:Y31" si="10">V28/AVERAGE(V27:W27)*1000</f>
        <v>14.84418054790137</v>
      </c>
      <c r="W31" s="14">
        <f t="shared" si="10"/>
        <v>13.471053167290654</v>
      </c>
      <c r="X31" s="14">
        <f t="shared" si="10"/>
        <v>13.18358943545608</v>
      </c>
      <c r="Y31" s="14">
        <f t="shared" si="10"/>
        <v>12.638119108977302</v>
      </c>
      <c r="Z31" s="14"/>
    </row>
    <row r="32" spans="1:26" ht="17.25" customHeight="1" x14ac:dyDescent="0.25">
      <c r="A32" s="1" t="s">
        <v>108</v>
      </c>
      <c r="B32" s="50">
        <v>8.1999999999999993</v>
      </c>
      <c r="C32" s="50">
        <v>7.8</v>
      </c>
      <c r="D32" s="50">
        <v>7.7</v>
      </c>
      <c r="E32" s="50">
        <v>7.3</v>
      </c>
      <c r="F32" s="50">
        <v>8.5</v>
      </c>
      <c r="G32" s="50">
        <v>8.1999999999999993</v>
      </c>
      <c r="H32" s="50">
        <v>7.7</v>
      </c>
      <c r="I32" s="50">
        <v>8</v>
      </c>
      <c r="J32" s="50">
        <v>7.6</v>
      </c>
      <c r="K32" s="50">
        <v>7.8</v>
      </c>
      <c r="L32" s="50">
        <v>8.9</v>
      </c>
      <c r="M32" s="50">
        <v>8.3000000000000007</v>
      </c>
      <c r="N32" s="50">
        <v>8</v>
      </c>
      <c r="O32" s="50">
        <v>7.8</v>
      </c>
      <c r="P32" s="50">
        <v>8.1</v>
      </c>
      <c r="Q32" s="14">
        <v>8.3000000000000007</v>
      </c>
      <c r="R32" s="14">
        <v>8.6</v>
      </c>
      <c r="S32" s="14">
        <v>8.8000000000000007</v>
      </c>
      <c r="T32" s="14">
        <v>8.6</v>
      </c>
      <c r="U32" s="14">
        <f>U29/AVERAGE(U27:V27)*1000</f>
        <v>9.7793402514432568</v>
      </c>
      <c r="V32" s="14">
        <f t="shared" ref="V32:Y32" si="11">V29/AVERAGE(V27:W27)*1000</f>
        <v>9.2442801016870817</v>
      </c>
      <c r="W32" s="14">
        <f t="shared" si="11"/>
        <v>9.3996441942593147</v>
      </c>
      <c r="X32" s="14">
        <f t="shared" si="11"/>
        <v>9.2779952461319599</v>
      </c>
      <c r="Y32" s="14">
        <f t="shared" si="11"/>
        <v>9.425636318706534</v>
      </c>
      <c r="Z32" s="14"/>
    </row>
    <row r="33" spans="1:26" ht="12" customHeight="1" x14ac:dyDescent="0.25">
      <c r="A33" s="1" t="s">
        <v>109</v>
      </c>
      <c r="B33" s="50">
        <v>-3.7</v>
      </c>
      <c r="C33" s="50">
        <v>-4.4000000000000004</v>
      </c>
      <c r="D33" s="50">
        <v>-5.0999999999999996</v>
      </c>
      <c r="E33" s="50">
        <v>-6.1</v>
      </c>
      <c r="F33" s="50">
        <v>-4.2</v>
      </c>
      <c r="G33" s="50">
        <v>-7.9</v>
      </c>
      <c r="H33" s="50">
        <v>-11.3</v>
      </c>
      <c r="I33" s="50">
        <v>-10</v>
      </c>
      <c r="J33" s="50">
        <v>-11.3</v>
      </c>
      <c r="K33" s="50">
        <v>-3.4</v>
      </c>
      <c r="L33" s="50">
        <v>-2.8</v>
      </c>
      <c r="M33" s="50">
        <v>-2.8</v>
      </c>
      <c r="N33" s="50">
        <v>-12.5</v>
      </c>
      <c r="O33" s="50">
        <v>-7.9</v>
      </c>
      <c r="P33" s="50">
        <v>-10.4</v>
      </c>
      <c r="Q33" s="14">
        <v>-9</v>
      </c>
      <c r="R33" s="14">
        <v>-5.6</v>
      </c>
      <c r="S33" s="14">
        <v>-8</v>
      </c>
      <c r="T33" s="14">
        <v>-3.6</v>
      </c>
      <c r="U33" s="14">
        <f>U30/AVERAGE(U27:V27)*1000</f>
        <v>-5.3358079109152063</v>
      </c>
      <c r="V33" s="14">
        <f t="shared" ref="V33:Y33" si="12">V30/AVERAGE(V27:W27)*1000</f>
        <v>-0.74665339282857202</v>
      </c>
      <c r="W33" s="14">
        <f t="shared" si="12"/>
        <v>-3.9297947478824247</v>
      </c>
      <c r="X33" s="14">
        <f t="shared" si="12"/>
        <v>-6.1676577921905791</v>
      </c>
      <c r="Y33" s="14">
        <f t="shared" si="12"/>
        <v>-4.9599322201433269</v>
      </c>
      <c r="Z33" s="14"/>
    </row>
    <row r="34" spans="1:26" ht="12" customHeight="1" x14ac:dyDescent="0.25">
      <c r="A34" s="1" t="s">
        <v>40</v>
      </c>
      <c r="B34" s="50">
        <v>2.2999999999999998</v>
      </c>
      <c r="C34" s="50">
        <v>2.5</v>
      </c>
      <c r="D34" s="50">
        <v>2.5</v>
      </c>
      <c r="E34" s="50">
        <v>2.2999999999999998</v>
      </c>
      <c r="F34" s="50">
        <v>2.4</v>
      </c>
      <c r="G34" s="50">
        <v>2.2999999999999998</v>
      </c>
      <c r="H34" s="50">
        <v>2.2000000000000002</v>
      </c>
      <c r="I34" s="50">
        <v>2.2999999999999998</v>
      </c>
      <c r="J34" s="50">
        <v>2.2000000000000002</v>
      </c>
      <c r="K34" s="50">
        <v>2.4</v>
      </c>
      <c r="L34" s="50">
        <v>2.2999999999999998</v>
      </c>
      <c r="M34" s="50">
        <v>2.1</v>
      </c>
      <c r="N34" s="50">
        <v>2</v>
      </c>
      <c r="O34" s="50">
        <v>2.1</v>
      </c>
      <c r="P34" s="50">
        <v>2</v>
      </c>
      <c r="Q34" s="14">
        <v>2.1</v>
      </c>
      <c r="R34" s="66">
        <v>2</v>
      </c>
      <c r="S34" s="66">
        <v>2.1</v>
      </c>
      <c r="T34" s="66">
        <v>2</v>
      </c>
      <c r="U34" s="66">
        <v>2</v>
      </c>
      <c r="V34" s="66">
        <v>2</v>
      </c>
      <c r="W34" s="66">
        <v>1.8</v>
      </c>
      <c r="X34" s="66">
        <v>1.839</v>
      </c>
      <c r="Y34" s="66"/>
    </row>
    <row r="35" spans="1:26" ht="12" customHeight="1" x14ac:dyDescent="0.25">
      <c r="A35" s="1" t="s">
        <v>53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14"/>
      <c r="R35" s="66"/>
      <c r="S35" s="66"/>
      <c r="T35" s="66"/>
      <c r="U35" s="66"/>
      <c r="V35" s="66"/>
    </row>
    <row r="36" spans="1:26" ht="12" customHeight="1" thickBot="1" x14ac:dyDescent="0.3">
      <c r="A36" s="17" t="s">
        <v>54</v>
      </c>
      <c r="B36" s="51">
        <v>100</v>
      </c>
      <c r="C36" s="51">
        <f>C27/$B27*100</f>
        <v>100.21560556654372</v>
      </c>
      <c r="D36" s="51">
        <f t="shared" ref="D36:W36" si="13">D27/$B27*100</f>
        <v>100.69670889684788</v>
      </c>
      <c r="E36" s="51">
        <f t="shared" si="13"/>
        <v>100.9871527592167</v>
      </c>
      <c r="F36" s="51">
        <f t="shared" si="13"/>
        <v>101.25443238716345</v>
      </c>
      <c r="G36" s="51">
        <f t="shared" si="13"/>
        <v>101.51102082999235</v>
      </c>
      <c r="H36" s="51">
        <f t="shared" si="13"/>
        <v>101.38629033695052</v>
      </c>
      <c r="I36" s="51">
        <f t="shared" si="13"/>
        <v>100.93369683362734</v>
      </c>
      <c r="J36" s="51">
        <f t="shared" si="13"/>
        <v>100.60048823078705</v>
      </c>
      <c r="K36" s="51">
        <f t="shared" si="13"/>
        <v>100.12829422141445</v>
      </c>
      <c r="L36" s="51">
        <f t="shared" si="13"/>
        <v>100.58979704566917</v>
      </c>
      <c r="M36" s="51">
        <f t="shared" si="13"/>
        <v>100.880240908038</v>
      </c>
      <c r="N36" s="51">
        <f t="shared" si="13"/>
        <v>101.11901070900376</v>
      </c>
      <c r="O36" s="51">
        <f t="shared" si="13"/>
        <v>100.44368418239162</v>
      </c>
      <c r="P36" s="51">
        <f t="shared" si="13"/>
        <v>100.28688013399618</v>
      </c>
      <c r="Q36" s="51">
        <f t="shared" si="13"/>
        <v>99.754102742288993</v>
      </c>
      <c r="R36" s="51">
        <f t="shared" si="13"/>
        <v>99.511769212950583</v>
      </c>
      <c r="S36" s="51">
        <f t="shared" si="13"/>
        <v>99.534933447372637</v>
      </c>
      <c r="T36" s="51">
        <f t="shared" si="13"/>
        <v>99.565225138539944</v>
      </c>
      <c r="U36" s="51">
        <f t="shared" si="13"/>
        <v>99.770139519965781</v>
      </c>
      <c r="V36" s="51">
        <f t="shared" si="13"/>
        <v>99.928725432547523</v>
      </c>
      <c r="W36" s="51">
        <f t="shared" si="13"/>
        <v>100.53455925589351</v>
      </c>
      <c r="X36" s="51">
        <f t="shared" ref="X36:Y36" si="14">X27/$B27*100</f>
        <v>100.78580210616346</v>
      </c>
      <c r="Y36" s="51">
        <f t="shared" si="14"/>
        <v>100.86954972292013</v>
      </c>
      <c r="Z36" s="51">
        <f t="shared" ref="Z36" si="15">Z27/$B27*100</f>
        <v>101.02991749968817</v>
      </c>
    </row>
    <row r="37" spans="1:26" ht="12" customHeight="1" x14ac:dyDescent="0.25">
      <c r="A37" s="67" t="s">
        <v>106</v>
      </c>
    </row>
    <row r="38" spans="1:26" ht="12" customHeight="1" x14ac:dyDescent="0.25">
      <c r="A38" s="67" t="s">
        <v>136</v>
      </c>
    </row>
    <row r="44" spans="1:26" x14ac:dyDescent="0.25">
      <c r="O44" s="42"/>
      <c r="P44" s="42"/>
      <c r="Q44" s="42"/>
      <c r="R44" s="42"/>
      <c r="S44" s="42"/>
    </row>
    <row r="45" spans="1:26" x14ac:dyDescent="0.25">
      <c r="O45" s="42"/>
      <c r="P45" s="42"/>
      <c r="Q45" s="42"/>
      <c r="R45" s="42"/>
      <c r="S45" s="42"/>
    </row>
    <row r="46" spans="1:26" x14ac:dyDescent="0.25">
      <c r="O46" s="42"/>
      <c r="P46" s="42"/>
      <c r="Q46" s="42"/>
      <c r="R46" s="42"/>
      <c r="S46" s="42"/>
    </row>
    <row r="47" spans="1:26" x14ac:dyDescent="0.25">
      <c r="O47" s="42"/>
      <c r="P47" s="42"/>
      <c r="Q47" s="42"/>
      <c r="R47" s="42"/>
      <c r="S47" s="42"/>
    </row>
    <row r="48" spans="1:26" x14ac:dyDescent="0.25">
      <c r="O48" s="42"/>
      <c r="P48" s="42"/>
      <c r="Q48" s="42"/>
      <c r="R48" s="42"/>
      <c r="S48" s="42"/>
    </row>
    <row r="49" spans="15:19" x14ac:dyDescent="0.25">
      <c r="O49" s="42"/>
      <c r="P49" s="42"/>
      <c r="Q49" s="42"/>
      <c r="R49" s="42"/>
      <c r="S49" s="42"/>
    </row>
  </sheetData>
  <phoneticPr fontId="12" type="noConversion"/>
  <pageMargins left="0.31496062992125984" right="0.11811023622047245" top="0.74803149606299213" bottom="0.74803149606299213" header="0.31496062992125984" footer="0.31496062992125984"/>
  <pageSetup paperSize="9" orientation="landscape" r:id="rId1"/>
  <ignoredErrors>
    <ignoredError sqref="B3:R3" numberStoredAsText="1"/>
    <ignoredError sqref="U9:U11 T11 U20:W22 U31:V33 W31:W33 X20:X22 Y20:Y22 X31:Y33 Y9:Y11 X12:Z12 X9:X1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F33A1-49A3-48A5-A9E2-067807BA50AD}">
  <dimension ref="A1:AI39"/>
  <sheetViews>
    <sheetView showGridLines="0" workbookViewId="0"/>
  </sheetViews>
  <sheetFormatPr defaultColWidth="9.140625" defaultRowHeight="15" x14ac:dyDescent="0.25"/>
  <cols>
    <col min="1" max="1" width="5.5703125" style="1" customWidth="1"/>
    <col min="2" max="16" width="6" style="1" customWidth="1"/>
    <col min="17" max="17" width="1.7109375" customWidth="1"/>
    <col min="18" max="32" width="5" style="1" customWidth="1"/>
    <col min="33" max="33" width="1.7109375" style="1" customWidth="1"/>
    <col min="34" max="34" width="8.7109375" style="1" customWidth="1"/>
    <col min="35" max="35" width="8.140625" style="1" customWidth="1"/>
    <col min="36" max="36" width="1" style="1" customWidth="1"/>
    <col min="37" max="237" width="9.140625" style="1"/>
    <col min="238" max="238" width="5.5703125" style="1" customWidth="1"/>
    <col min="239" max="240" width="7" style="1" customWidth="1"/>
    <col min="241" max="241" width="1.5703125" style="1" customWidth="1"/>
    <col min="242" max="242" width="7.42578125" style="1" customWidth="1"/>
    <col min="243" max="243" width="7.140625" style="1" customWidth="1"/>
    <col min="244" max="244" width="2.28515625" style="1" customWidth="1"/>
    <col min="245" max="245" width="7.42578125" style="1" customWidth="1"/>
    <col min="246" max="246" width="11.28515625" style="1" customWidth="1"/>
    <col min="247" max="249" width="9.140625" style="1"/>
    <col min="250" max="250" width="6.7109375" style="1" customWidth="1"/>
    <col min="251" max="252" width="9.140625" style="1"/>
    <col min="253" max="253" width="2.7109375" style="1" customWidth="1"/>
    <col min="254" max="254" width="9.140625" style="1"/>
    <col min="255" max="255" width="8.140625" style="1" customWidth="1"/>
    <col min="256" max="256" width="2.28515625" style="1" customWidth="1"/>
    <col min="257" max="257" width="9.140625" style="1"/>
    <col min="258" max="258" width="6.85546875" style="1" customWidth="1"/>
    <col min="259" max="493" width="9.140625" style="1"/>
    <col min="494" max="494" width="5.5703125" style="1" customWidth="1"/>
    <col min="495" max="496" width="7" style="1" customWidth="1"/>
    <col min="497" max="497" width="1.5703125" style="1" customWidth="1"/>
    <col min="498" max="498" width="7.42578125" style="1" customWidth="1"/>
    <col min="499" max="499" width="7.140625" style="1" customWidth="1"/>
    <col min="500" max="500" width="2.28515625" style="1" customWidth="1"/>
    <col min="501" max="501" width="7.42578125" style="1" customWidth="1"/>
    <col min="502" max="502" width="11.28515625" style="1" customWidth="1"/>
    <col min="503" max="505" width="9.140625" style="1"/>
    <col min="506" max="506" width="6.7109375" style="1" customWidth="1"/>
    <col min="507" max="508" width="9.140625" style="1"/>
    <col min="509" max="509" width="2.7109375" style="1" customWidth="1"/>
    <col min="510" max="510" width="9.140625" style="1"/>
    <col min="511" max="511" width="8.140625" style="1" customWidth="1"/>
    <col min="512" max="512" width="2.28515625" style="1" customWidth="1"/>
    <col min="513" max="513" width="9.140625" style="1"/>
    <col min="514" max="514" width="6.85546875" style="1" customWidth="1"/>
    <col min="515" max="749" width="9.140625" style="1"/>
    <col min="750" max="750" width="5.5703125" style="1" customWidth="1"/>
    <col min="751" max="752" width="7" style="1" customWidth="1"/>
    <col min="753" max="753" width="1.5703125" style="1" customWidth="1"/>
    <col min="754" max="754" width="7.42578125" style="1" customWidth="1"/>
    <col min="755" max="755" width="7.140625" style="1" customWidth="1"/>
    <col min="756" max="756" width="2.28515625" style="1" customWidth="1"/>
    <col min="757" max="757" width="7.42578125" style="1" customWidth="1"/>
    <col min="758" max="758" width="11.28515625" style="1" customWidth="1"/>
    <col min="759" max="761" width="9.140625" style="1"/>
    <col min="762" max="762" width="6.7109375" style="1" customWidth="1"/>
    <col min="763" max="764" width="9.140625" style="1"/>
    <col min="765" max="765" width="2.7109375" style="1" customWidth="1"/>
    <col min="766" max="766" width="9.140625" style="1"/>
    <col min="767" max="767" width="8.140625" style="1" customWidth="1"/>
    <col min="768" max="768" width="2.28515625" style="1" customWidth="1"/>
    <col min="769" max="769" width="9.140625" style="1"/>
    <col min="770" max="770" width="6.85546875" style="1" customWidth="1"/>
    <col min="771" max="1005" width="9.140625" style="1"/>
    <col min="1006" max="1006" width="5.5703125" style="1" customWidth="1"/>
    <col min="1007" max="1008" width="7" style="1" customWidth="1"/>
    <col min="1009" max="1009" width="1.5703125" style="1" customWidth="1"/>
    <col min="1010" max="1010" width="7.42578125" style="1" customWidth="1"/>
    <col min="1011" max="1011" width="7.140625" style="1" customWidth="1"/>
    <col min="1012" max="1012" width="2.28515625" style="1" customWidth="1"/>
    <col min="1013" max="1013" width="7.42578125" style="1" customWidth="1"/>
    <col min="1014" max="1014" width="11.28515625" style="1" customWidth="1"/>
    <col min="1015" max="1017" width="9.140625" style="1"/>
    <col min="1018" max="1018" width="6.7109375" style="1" customWidth="1"/>
    <col min="1019" max="1020" width="9.140625" style="1"/>
    <col min="1021" max="1021" width="2.7109375" style="1" customWidth="1"/>
    <col min="1022" max="1022" width="9.140625" style="1"/>
    <col min="1023" max="1023" width="8.140625" style="1" customWidth="1"/>
    <col min="1024" max="1024" width="2.28515625" style="1" customWidth="1"/>
    <col min="1025" max="1025" width="9.140625" style="1"/>
    <col min="1026" max="1026" width="6.85546875" style="1" customWidth="1"/>
    <col min="1027" max="1261" width="9.140625" style="1"/>
    <col min="1262" max="1262" width="5.5703125" style="1" customWidth="1"/>
    <col min="1263" max="1264" width="7" style="1" customWidth="1"/>
    <col min="1265" max="1265" width="1.5703125" style="1" customWidth="1"/>
    <col min="1266" max="1266" width="7.42578125" style="1" customWidth="1"/>
    <col min="1267" max="1267" width="7.140625" style="1" customWidth="1"/>
    <col min="1268" max="1268" width="2.28515625" style="1" customWidth="1"/>
    <col min="1269" max="1269" width="7.42578125" style="1" customWidth="1"/>
    <col min="1270" max="1270" width="11.28515625" style="1" customWidth="1"/>
    <col min="1271" max="1273" width="9.140625" style="1"/>
    <col min="1274" max="1274" width="6.7109375" style="1" customWidth="1"/>
    <col min="1275" max="1276" width="9.140625" style="1"/>
    <col min="1277" max="1277" width="2.7109375" style="1" customWidth="1"/>
    <col min="1278" max="1278" width="9.140625" style="1"/>
    <col min="1279" max="1279" width="8.140625" style="1" customWidth="1"/>
    <col min="1280" max="1280" width="2.28515625" style="1" customWidth="1"/>
    <col min="1281" max="1281" width="9.140625" style="1"/>
    <col min="1282" max="1282" width="6.85546875" style="1" customWidth="1"/>
    <col min="1283" max="1517" width="9.140625" style="1"/>
    <col min="1518" max="1518" width="5.5703125" style="1" customWidth="1"/>
    <col min="1519" max="1520" width="7" style="1" customWidth="1"/>
    <col min="1521" max="1521" width="1.5703125" style="1" customWidth="1"/>
    <col min="1522" max="1522" width="7.42578125" style="1" customWidth="1"/>
    <col min="1523" max="1523" width="7.140625" style="1" customWidth="1"/>
    <col min="1524" max="1524" width="2.28515625" style="1" customWidth="1"/>
    <col min="1525" max="1525" width="7.42578125" style="1" customWidth="1"/>
    <col min="1526" max="1526" width="11.28515625" style="1" customWidth="1"/>
    <col min="1527" max="1529" width="9.140625" style="1"/>
    <col min="1530" max="1530" width="6.7109375" style="1" customWidth="1"/>
    <col min="1531" max="1532" width="9.140625" style="1"/>
    <col min="1533" max="1533" width="2.7109375" style="1" customWidth="1"/>
    <col min="1534" max="1534" width="9.140625" style="1"/>
    <col min="1535" max="1535" width="8.140625" style="1" customWidth="1"/>
    <col min="1536" max="1536" width="2.28515625" style="1" customWidth="1"/>
    <col min="1537" max="1537" width="9.140625" style="1"/>
    <col min="1538" max="1538" width="6.85546875" style="1" customWidth="1"/>
    <col min="1539" max="1773" width="9.140625" style="1"/>
    <col min="1774" max="1774" width="5.5703125" style="1" customWidth="1"/>
    <col min="1775" max="1776" width="7" style="1" customWidth="1"/>
    <col min="1777" max="1777" width="1.5703125" style="1" customWidth="1"/>
    <col min="1778" max="1778" width="7.42578125" style="1" customWidth="1"/>
    <col min="1779" max="1779" width="7.140625" style="1" customWidth="1"/>
    <col min="1780" max="1780" width="2.28515625" style="1" customWidth="1"/>
    <col min="1781" max="1781" width="7.42578125" style="1" customWidth="1"/>
    <col min="1782" max="1782" width="11.28515625" style="1" customWidth="1"/>
    <col min="1783" max="1785" width="9.140625" style="1"/>
    <col min="1786" max="1786" width="6.7109375" style="1" customWidth="1"/>
    <col min="1787" max="1788" width="9.140625" style="1"/>
    <col min="1789" max="1789" width="2.7109375" style="1" customWidth="1"/>
    <col min="1790" max="1790" width="9.140625" style="1"/>
    <col min="1791" max="1791" width="8.140625" style="1" customWidth="1"/>
    <col min="1792" max="1792" width="2.28515625" style="1" customWidth="1"/>
    <col min="1793" max="1793" width="9.140625" style="1"/>
    <col min="1794" max="1794" width="6.85546875" style="1" customWidth="1"/>
    <col min="1795" max="2029" width="9.140625" style="1"/>
    <col min="2030" max="2030" width="5.5703125" style="1" customWidth="1"/>
    <col min="2031" max="2032" width="7" style="1" customWidth="1"/>
    <col min="2033" max="2033" width="1.5703125" style="1" customWidth="1"/>
    <col min="2034" max="2034" width="7.42578125" style="1" customWidth="1"/>
    <col min="2035" max="2035" width="7.140625" style="1" customWidth="1"/>
    <col min="2036" max="2036" width="2.28515625" style="1" customWidth="1"/>
    <col min="2037" max="2037" width="7.42578125" style="1" customWidth="1"/>
    <col min="2038" max="2038" width="11.28515625" style="1" customWidth="1"/>
    <col min="2039" max="2041" width="9.140625" style="1"/>
    <col min="2042" max="2042" width="6.7109375" style="1" customWidth="1"/>
    <col min="2043" max="2044" width="9.140625" style="1"/>
    <col min="2045" max="2045" width="2.7109375" style="1" customWidth="1"/>
    <col min="2046" max="2046" width="9.140625" style="1"/>
    <col min="2047" max="2047" width="8.140625" style="1" customWidth="1"/>
    <col min="2048" max="2048" width="2.28515625" style="1" customWidth="1"/>
    <col min="2049" max="2049" width="9.140625" style="1"/>
    <col min="2050" max="2050" width="6.85546875" style="1" customWidth="1"/>
    <col min="2051" max="2285" width="9.140625" style="1"/>
    <col min="2286" max="2286" width="5.5703125" style="1" customWidth="1"/>
    <col min="2287" max="2288" width="7" style="1" customWidth="1"/>
    <col min="2289" max="2289" width="1.5703125" style="1" customWidth="1"/>
    <col min="2290" max="2290" width="7.42578125" style="1" customWidth="1"/>
    <col min="2291" max="2291" width="7.140625" style="1" customWidth="1"/>
    <col min="2292" max="2292" width="2.28515625" style="1" customWidth="1"/>
    <col min="2293" max="2293" width="7.42578125" style="1" customWidth="1"/>
    <col min="2294" max="2294" width="11.28515625" style="1" customWidth="1"/>
    <col min="2295" max="2297" width="9.140625" style="1"/>
    <col min="2298" max="2298" width="6.7109375" style="1" customWidth="1"/>
    <col min="2299" max="2300" width="9.140625" style="1"/>
    <col min="2301" max="2301" width="2.7109375" style="1" customWidth="1"/>
    <col min="2302" max="2302" width="9.140625" style="1"/>
    <col min="2303" max="2303" width="8.140625" style="1" customWidth="1"/>
    <col min="2304" max="2304" width="2.28515625" style="1" customWidth="1"/>
    <col min="2305" max="2305" width="9.140625" style="1"/>
    <col min="2306" max="2306" width="6.85546875" style="1" customWidth="1"/>
    <col min="2307" max="2541" width="9.140625" style="1"/>
    <col min="2542" max="2542" width="5.5703125" style="1" customWidth="1"/>
    <col min="2543" max="2544" width="7" style="1" customWidth="1"/>
    <col min="2545" max="2545" width="1.5703125" style="1" customWidth="1"/>
    <col min="2546" max="2546" width="7.42578125" style="1" customWidth="1"/>
    <col min="2547" max="2547" width="7.140625" style="1" customWidth="1"/>
    <col min="2548" max="2548" width="2.28515625" style="1" customWidth="1"/>
    <col min="2549" max="2549" width="7.42578125" style="1" customWidth="1"/>
    <col min="2550" max="2550" width="11.28515625" style="1" customWidth="1"/>
    <col min="2551" max="2553" width="9.140625" style="1"/>
    <col min="2554" max="2554" width="6.7109375" style="1" customWidth="1"/>
    <col min="2555" max="2556" width="9.140625" style="1"/>
    <col min="2557" max="2557" width="2.7109375" style="1" customWidth="1"/>
    <col min="2558" max="2558" width="9.140625" style="1"/>
    <col min="2559" max="2559" width="8.140625" style="1" customWidth="1"/>
    <col min="2560" max="2560" width="2.28515625" style="1" customWidth="1"/>
    <col min="2561" max="2561" width="9.140625" style="1"/>
    <col min="2562" max="2562" width="6.85546875" style="1" customWidth="1"/>
    <col min="2563" max="2797" width="9.140625" style="1"/>
    <col min="2798" max="2798" width="5.5703125" style="1" customWidth="1"/>
    <col min="2799" max="2800" width="7" style="1" customWidth="1"/>
    <col min="2801" max="2801" width="1.5703125" style="1" customWidth="1"/>
    <col min="2802" max="2802" width="7.42578125" style="1" customWidth="1"/>
    <col min="2803" max="2803" width="7.140625" style="1" customWidth="1"/>
    <col min="2804" max="2804" width="2.28515625" style="1" customWidth="1"/>
    <col min="2805" max="2805" width="7.42578125" style="1" customWidth="1"/>
    <col min="2806" max="2806" width="11.28515625" style="1" customWidth="1"/>
    <col min="2807" max="2809" width="9.140625" style="1"/>
    <col min="2810" max="2810" width="6.7109375" style="1" customWidth="1"/>
    <col min="2811" max="2812" width="9.140625" style="1"/>
    <col min="2813" max="2813" width="2.7109375" style="1" customWidth="1"/>
    <col min="2814" max="2814" width="9.140625" style="1"/>
    <col min="2815" max="2815" width="8.140625" style="1" customWidth="1"/>
    <col min="2816" max="2816" width="2.28515625" style="1" customWidth="1"/>
    <col min="2817" max="2817" width="9.140625" style="1"/>
    <col min="2818" max="2818" width="6.85546875" style="1" customWidth="1"/>
    <col min="2819" max="3053" width="9.140625" style="1"/>
    <col min="3054" max="3054" width="5.5703125" style="1" customWidth="1"/>
    <col min="3055" max="3056" width="7" style="1" customWidth="1"/>
    <col min="3057" max="3057" width="1.5703125" style="1" customWidth="1"/>
    <col min="3058" max="3058" width="7.42578125" style="1" customWidth="1"/>
    <col min="3059" max="3059" width="7.140625" style="1" customWidth="1"/>
    <col min="3060" max="3060" width="2.28515625" style="1" customWidth="1"/>
    <col min="3061" max="3061" width="7.42578125" style="1" customWidth="1"/>
    <col min="3062" max="3062" width="11.28515625" style="1" customWidth="1"/>
    <col min="3063" max="3065" width="9.140625" style="1"/>
    <col min="3066" max="3066" width="6.7109375" style="1" customWidth="1"/>
    <col min="3067" max="3068" width="9.140625" style="1"/>
    <col min="3069" max="3069" width="2.7109375" style="1" customWidth="1"/>
    <col min="3070" max="3070" width="9.140625" style="1"/>
    <col min="3071" max="3071" width="8.140625" style="1" customWidth="1"/>
    <col min="3072" max="3072" width="2.28515625" style="1" customWidth="1"/>
    <col min="3073" max="3073" width="9.140625" style="1"/>
    <col min="3074" max="3074" width="6.85546875" style="1" customWidth="1"/>
    <col min="3075" max="3309" width="9.140625" style="1"/>
    <col min="3310" max="3310" width="5.5703125" style="1" customWidth="1"/>
    <col min="3311" max="3312" width="7" style="1" customWidth="1"/>
    <col min="3313" max="3313" width="1.5703125" style="1" customWidth="1"/>
    <col min="3314" max="3314" width="7.42578125" style="1" customWidth="1"/>
    <col min="3315" max="3315" width="7.140625" style="1" customWidth="1"/>
    <col min="3316" max="3316" width="2.28515625" style="1" customWidth="1"/>
    <col min="3317" max="3317" width="7.42578125" style="1" customWidth="1"/>
    <col min="3318" max="3318" width="11.28515625" style="1" customWidth="1"/>
    <col min="3319" max="3321" width="9.140625" style="1"/>
    <col min="3322" max="3322" width="6.7109375" style="1" customWidth="1"/>
    <col min="3323" max="3324" width="9.140625" style="1"/>
    <col min="3325" max="3325" width="2.7109375" style="1" customWidth="1"/>
    <col min="3326" max="3326" width="9.140625" style="1"/>
    <col min="3327" max="3327" width="8.140625" style="1" customWidth="1"/>
    <col min="3328" max="3328" width="2.28515625" style="1" customWidth="1"/>
    <col min="3329" max="3329" width="9.140625" style="1"/>
    <col min="3330" max="3330" width="6.85546875" style="1" customWidth="1"/>
    <col min="3331" max="3565" width="9.140625" style="1"/>
    <col min="3566" max="3566" width="5.5703125" style="1" customWidth="1"/>
    <col min="3567" max="3568" width="7" style="1" customWidth="1"/>
    <col min="3569" max="3569" width="1.5703125" style="1" customWidth="1"/>
    <col min="3570" max="3570" width="7.42578125" style="1" customWidth="1"/>
    <col min="3571" max="3571" width="7.140625" style="1" customWidth="1"/>
    <col min="3572" max="3572" width="2.28515625" style="1" customWidth="1"/>
    <col min="3573" max="3573" width="7.42578125" style="1" customWidth="1"/>
    <col min="3574" max="3574" width="11.28515625" style="1" customWidth="1"/>
    <col min="3575" max="3577" width="9.140625" style="1"/>
    <col min="3578" max="3578" width="6.7109375" style="1" customWidth="1"/>
    <col min="3579" max="3580" width="9.140625" style="1"/>
    <col min="3581" max="3581" width="2.7109375" style="1" customWidth="1"/>
    <col min="3582" max="3582" width="9.140625" style="1"/>
    <col min="3583" max="3583" width="8.140625" style="1" customWidth="1"/>
    <col min="3584" max="3584" width="2.28515625" style="1" customWidth="1"/>
    <col min="3585" max="3585" width="9.140625" style="1"/>
    <col min="3586" max="3586" width="6.85546875" style="1" customWidth="1"/>
    <col min="3587" max="3821" width="9.140625" style="1"/>
    <col min="3822" max="3822" width="5.5703125" style="1" customWidth="1"/>
    <col min="3823" max="3824" width="7" style="1" customWidth="1"/>
    <col min="3825" max="3825" width="1.5703125" style="1" customWidth="1"/>
    <col min="3826" max="3826" width="7.42578125" style="1" customWidth="1"/>
    <col min="3827" max="3827" width="7.140625" style="1" customWidth="1"/>
    <col min="3828" max="3828" width="2.28515625" style="1" customWidth="1"/>
    <col min="3829" max="3829" width="7.42578125" style="1" customWidth="1"/>
    <col min="3830" max="3830" width="11.28515625" style="1" customWidth="1"/>
    <col min="3831" max="3833" width="9.140625" style="1"/>
    <col min="3834" max="3834" width="6.7109375" style="1" customWidth="1"/>
    <col min="3835" max="3836" width="9.140625" style="1"/>
    <col min="3837" max="3837" width="2.7109375" style="1" customWidth="1"/>
    <col min="3838" max="3838" width="9.140625" style="1"/>
    <col min="3839" max="3839" width="8.140625" style="1" customWidth="1"/>
    <col min="3840" max="3840" width="2.28515625" style="1" customWidth="1"/>
    <col min="3841" max="3841" width="9.140625" style="1"/>
    <col min="3842" max="3842" width="6.85546875" style="1" customWidth="1"/>
    <col min="3843" max="4077" width="9.140625" style="1"/>
    <col min="4078" max="4078" width="5.5703125" style="1" customWidth="1"/>
    <col min="4079" max="4080" width="7" style="1" customWidth="1"/>
    <col min="4081" max="4081" width="1.5703125" style="1" customWidth="1"/>
    <col min="4082" max="4082" width="7.42578125" style="1" customWidth="1"/>
    <col min="4083" max="4083" width="7.140625" style="1" customWidth="1"/>
    <col min="4084" max="4084" width="2.28515625" style="1" customWidth="1"/>
    <col min="4085" max="4085" width="7.42578125" style="1" customWidth="1"/>
    <col min="4086" max="4086" width="11.28515625" style="1" customWidth="1"/>
    <col min="4087" max="4089" width="9.140625" style="1"/>
    <col min="4090" max="4090" width="6.7109375" style="1" customWidth="1"/>
    <col min="4091" max="4092" width="9.140625" style="1"/>
    <col min="4093" max="4093" width="2.7109375" style="1" customWidth="1"/>
    <col min="4094" max="4094" width="9.140625" style="1"/>
    <col min="4095" max="4095" width="8.140625" style="1" customWidth="1"/>
    <col min="4096" max="4096" width="2.28515625" style="1" customWidth="1"/>
    <col min="4097" max="4097" width="9.140625" style="1"/>
    <col min="4098" max="4098" width="6.85546875" style="1" customWidth="1"/>
    <col min="4099" max="4333" width="9.140625" style="1"/>
    <col min="4334" max="4334" width="5.5703125" style="1" customWidth="1"/>
    <col min="4335" max="4336" width="7" style="1" customWidth="1"/>
    <col min="4337" max="4337" width="1.5703125" style="1" customWidth="1"/>
    <col min="4338" max="4338" width="7.42578125" style="1" customWidth="1"/>
    <col min="4339" max="4339" width="7.140625" style="1" customWidth="1"/>
    <col min="4340" max="4340" width="2.28515625" style="1" customWidth="1"/>
    <col min="4341" max="4341" width="7.42578125" style="1" customWidth="1"/>
    <col min="4342" max="4342" width="11.28515625" style="1" customWidth="1"/>
    <col min="4343" max="4345" width="9.140625" style="1"/>
    <col min="4346" max="4346" width="6.7109375" style="1" customWidth="1"/>
    <col min="4347" max="4348" width="9.140625" style="1"/>
    <col min="4349" max="4349" width="2.7109375" style="1" customWidth="1"/>
    <col min="4350" max="4350" width="9.140625" style="1"/>
    <col min="4351" max="4351" width="8.140625" style="1" customWidth="1"/>
    <col min="4352" max="4352" width="2.28515625" style="1" customWidth="1"/>
    <col min="4353" max="4353" width="9.140625" style="1"/>
    <col min="4354" max="4354" width="6.85546875" style="1" customWidth="1"/>
    <col min="4355" max="4589" width="9.140625" style="1"/>
    <col min="4590" max="4590" width="5.5703125" style="1" customWidth="1"/>
    <col min="4591" max="4592" width="7" style="1" customWidth="1"/>
    <col min="4593" max="4593" width="1.5703125" style="1" customWidth="1"/>
    <col min="4594" max="4594" width="7.42578125" style="1" customWidth="1"/>
    <col min="4595" max="4595" width="7.140625" style="1" customWidth="1"/>
    <col min="4596" max="4596" width="2.28515625" style="1" customWidth="1"/>
    <col min="4597" max="4597" width="7.42578125" style="1" customWidth="1"/>
    <col min="4598" max="4598" width="11.28515625" style="1" customWidth="1"/>
    <col min="4599" max="4601" width="9.140625" style="1"/>
    <col min="4602" max="4602" width="6.7109375" style="1" customWidth="1"/>
    <col min="4603" max="4604" width="9.140625" style="1"/>
    <col min="4605" max="4605" width="2.7109375" style="1" customWidth="1"/>
    <col min="4606" max="4606" width="9.140625" style="1"/>
    <col min="4607" max="4607" width="8.140625" style="1" customWidth="1"/>
    <col min="4608" max="4608" width="2.28515625" style="1" customWidth="1"/>
    <col min="4609" max="4609" width="9.140625" style="1"/>
    <col min="4610" max="4610" width="6.85546875" style="1" customWidth="1"/>
    <col min="4611" max="4845" width="9.140625" style="1"/>
    <col min="4846" max="4846" width="5.5703125" style="1" customWidth="1"/>
    <col min="4847" max="4848" width="7" style="1" customWidth="1"/>
    <col min="4849" max="4849" width="1.5703125" style="1" customWidth="1"/>
    <col min="4850" max="4850" width="7.42578125" style="1" customWidth="1"/>
    <col min="4851" max="4851" width="7.140625" style="1" customWidth="1"/>
    <col min="4852" max="4852" width="2.28515625" style="1" customWidth="1"/>
    <col min="4853" max="4853" width="7.42578125" style="1" customWidth="1"/>
    <col min="4854" max="4854" width="11.28515625" style="1" customWidth="1"/>
    <col min="4855" max="4857" width="9.140625" style="1"/>
    <col min="4858" max="4858" width="6.7109375" style="1" customWidth="1"/>
    <col min="4859" max="4860" width="9.140625" style="1"/>
    <col min="4861" max="4861" width="2.7109375" style="1" customWidth="1"/>
    <col min="4862" max="4862" width="9.140625" style="1"/>
    <col min="4863" max="4863" width="8.140625" style="1" customWidth="1"/>
    <col min="4864" max="4864" width="2.28515625" style="1" customWidth="1"/>
    <col min="4865" max="4865" width="9.140625" style="1"/>
    <col min="4866" max="4866" width="6.85546875" style="1" customWidth="1"/>
    <col min="4867" max="5101" width="9.140625" style="1"/>
    <col min="5102" max="5102" width="5.5703125" style="1" customWidth="1"/>
    <col min="5103" max="5104" width="7" style="1" customWidth="1"/>
    <col min="5105" max="5105" width="1.5703125" style="1" customWidth="1"/>
    <col min="5106" max="5106" width="7.42578125" style="1" customWidth="1"/>
    <col min="5107" max="5107" width="7.140625" style="1" customWidth="1"/>
    <col min="5108" max="5108" width="2.28515625" style="1" customWidth="1"/>
    <col min="5109" max="5109" width="7.42578125" style="1" customWidth="1"/>
    <col min="5110" max="5110" width="11.28515625" style="1" customWidth="1"/>
    <col min="5111" max="5113" width="9.140625" style="1"/>
    <col min="5114" max="5114" width="6.7109375" style="1" customWidth="1"/>
    <col min="5115" max="5116" width="9.140625" style="1"/>
    <col min="5117" max="5117" width="2.7109375" style="1" customWidth="1"/>
    <col min="5118" max="5118" width="9.140625" style="1"/>
    <col min="5119" max="5119" width="8.140625" style="1" customWidth="1"/>
    <col min="5120" max="5120" width="2.28515625" style="1" customWidth="1"/>
    <col min="5121" max="5121" width="9.140625" style="1"/>
    <col min="5122" max="5122" width="6.85546875" style="1" customWidth="1"/>
    <col min="5123" max="5357" width="9.140625" style="1"/>
    <col min="5358" max="5358" width="5.5703125" style="1" customWidth="1"/>
    <col min="5359" max="5360" width="7" style="1" customWidth="1"/>
    <col min="5361" max="5361" width="1.5703125" style="1" customWidth="1"/>
    <col min="5362" max="5362" width="7.42578125" style="1" customWidth="1"/>
    <col min="5363" max="5363" width="7.140625" style="1" customWidth="1"/>
    <col min="5364" max="5364" width="2.28515625" style="1" customWidth="1"/>
    <col min="5365" max="5365" width="7.42578125" style="1" customWidth="1"/>
    <col min="5366" max="5366" width="11.28515625" style="1" customWidth="1"/>
    <col min="5367" max="5369" width="9.140625" style="1"/>
    <col min="5370" max="5370" width="6.7109375" style="1" customWidth="1"/>
    <col min="5371" max="5372" width="9.140625" style="1"/>
    <col min="5373" max="5373" width="2.7109375" style="1" customWidth="1"/>
    <col min="5374" max="5374" width="9.140625" style="1"/>
    <col min="5375" max="5375" width="8.140625" style="1" customWidth="1"/>
    <col min="5376" max="5376" width="2.28515625" style="1" customWidth="1"/>
    <col min="5377" max="5377" width="9.140625" style="1"/>
    <col min="5378" max="5378" width="6.85546875" style="1" customWidth="1"/>
    <col min="5379" max="5613" width="9.140625" style="1"/>
    <col min="5614" max="5614" width="5.5703125" style="1" customWidth="1"/>
    <col min="5615" max="5616" width="7" style="1" customWidth="1"/>
    <col min="5617" max="5617" width="1.5703125" style="1" customWidth="1"/>
    <col min="5618" max="5618" width="7.42578125" style="1" customWidth="1"/>
    <col min="5619" max="5619" width="7.140625" style="1" customWidth="1"/>
    <col min="5620" max="5620" width="2.28515625" style="1" customWidth="1"/>
    <col min="5621" max="5621" width="7.42578125" style="1" customWidth="1"/>
    <col min="5622" max="5622" width="11.28515625" style="1" customWidth="1"/>
    <col min="5623" max="5625" width="9.140625" style="1"/>
    <col min="5626" max="5626" width="6.7109375" style="1" customWidth="1"/>
    <col min="5627" max="5628" width="9.140625" style="1"/>
    <col min="5629" max="5629" width="2.7109375" style="1" customWidth="1"/>
    <col min="5630" max="5630" width="9.140625" style="1"/>
    <col min="5631" max="5631" width="8.140625" style="1" customWidth="1"/>
    <col min="5632" max="5632" width="2.28515625" style="1" customWidth="1"/>
    <col min="5633" max="5633" width="9.140625" style="1"/>
    <col min="5634" max="5634" width="6.85546875" style="1" customWidth="1"/>
    <col min="5635" max="5869" width="9.140625" style="1"/>
    <col min="5870" max="5870" width="5.5703125" style="1" customWidth="1"/>
    <col min="5871" max="5872" width="7" style="1" customWidth="1"/>
    <col min="5873" max="5873" width="1.5703125" style="1" customWidth="1"/>
    <col min="5874" max="5874" width="7.42578125" style="1" customWidth="1"/>
    <col min="5875" max="5875" width="7.140625" style="1" customWidth="1"/>
    <col min="5876" max="5876" width="2.28515625" style="1" customWidth="1"/>
    <col min="5877" max="5877" width="7.42578125" style="1" customWidth="1"/>
    <col min="5878" max="5878" width="11.28515625" style="1" customWidth="1"/>
    <col min="5879" max="5881" width="9.140625" style="1"/>
    <col min="5882" max="5882" width="6.7109375" style="1" customWidth="1"/>
    <col min="5883" max="5884" width="9.140625" style="1"/>
    <col min="5885" max="5885" width="2.7109375" style="1" customWidth="1"/>
    <col min="5886" max="5886" width="9.140625" style="1"/>
    <col min="5887" max="5887" width="8.140625" style="1" customWidth="1"/>
    <col min="5888" max="5888" width="2.28515625" style="1" customWidth="1"/>
    <col min="5889" max="5889" width="9.140625" style="1"/>
    <col min="5890" max="5890" width="6.85546875" style="1" customWidth="1"/>
    <col min="5891" max="6125" width="9.140625" style="1"/>
    <col min="6126" max="6126" width="5.5703125" style="1" customWidth="1"/>
    <col min="6127" max="6128" width="7" style="1" customWidth="1"/>
    <col min="6129" max="6129" width="1.5703125" style="1" customWidth="1"/>
    <col min="6130" max="6130" width="7.42578125" style="1" customWidth="1"/>
    <col min="6131" max="6131" width="7.140625" style="1" customWidth="1"/>
    <col min="6132" max="6132" width="2.28515625" style="1" customWidth="1"/>
    <col min="6133" max="6133" width="7.42578125" style="1" customWidth="1"/>
    <col min="6134" max="6134" width="11.28515625" style="1" customWidth="1"/>
    <col min="6135" max="6137" width="9.140625" style="1"/>
    <col min="6138" max="6138" width="6.7109375" style="1" customWidth="1"/>
    <col min="6139" max="6140" width="9.140625" style="1"/>
    <col min="6141" max="6141" width="2.7109375" style="1" customWidth="1"/>
    <col min="6142" max="6142" width="9.140625" style="1"/>
    <col min="6143" max="6143" width="8.140625" style="1" customWidth="1"/>
    <col min="6144" max="6144" width="2.28515625" style="1" customWidth="1"/>
    <col min="6145" max="6145" width="9.140625" style="1"/>
    <col min="6146" max="6146" width="6.85546875" style="1" customWidth="1"/>
    <col min="6147" max="6381" width="9.140625" style="1"/>
    <col min="6382" max="6382" width="5.5703125" style="1" customWidth="1"/>
    <col min="6383" max="6384" width="7" style="1" customWidth="1"/>
    <col min="6385" max="6385" width="1.5703125" style="1" customWidth="1"/>
    <col min="6386" max="6386" width="7.42578125" style="1" customWidth="1"/>
    <col min="6387" max="6387" width="7.140625" style="1" customWidth="1"/>
    <col min="6388" max="6388" width="2.28515625" style="1" customWidth="1"/>
    <col min="6389" max="6389" width="7.42578125" style="1" customWidth="1"/>
    <col min="6390" max="6390" width="11.28515625" style="1" customWidth="1"/>
    <col min="6391" max="6393" width="9.140625" style="1"/>
    <col min="6394" max="6394" width="6.7109375" style="1" customWidth="1"/>
    <col min="6395" max="6396" width="9.140625" style="1"/>
    <col min="6397" max="6397" width="2.7109375" style="1" customWidth="1"/>
    <col min="6398" max="6398" width="9.140625" style="1"/>
    <col min="6399" max="6399" width="8.140625" style="1" customWidth="1"/>
    <col min="6400" max="6400" width="2.28515625" style="1" customWidth="1"/>
    <col min="6401" max="6401" width="9.140625" style="1"/>
    <col min="6402" max="6402" width="6.85546875" style="1" customWidth="1"/>
    <col min="6403" max="6637" width="9.140625" style="1"/>
    <col min="6638" max="6638" width="5.5703125" style="1" customWidth="1"/>
    <col min="6639" max="6640" width="7" style="1" customWidth="1"/>
    <col min="6641" max="6641" width="1.5703125" style="1" customWidth="1"/>
    <col min="6642" max="6642" width="7.42578125" style="1" customWidth="1"/>
    <col min="6643" max="6643" width="7.140625" style="1" customWidth="1"/>
    <col min="6644" max="6644" width="2.28515625" style="1" customWidth="1"/>
    <col min="6645" max="6645" width="7.42578125" style="1" customWidth="1"/>
    <col min="6646" max="6646" width="11.28515625" style="1" customWidth="1"/>
    <col min="6647" max="6649" width="9.140625" style="1"/>
    <col min="6650" max="6650" width="6.7109375" style="1" customWidth="1"/>
    <col min="6651" max="6652" width="9.140625" style="1"/>
    <col min="6653" max="6653" width="2.7109375" style="1" customWidth="1"/>
    <col min="6654" max="6654" width="9.140625" style="1"/>
    <col min="6655" max="6655" width="8.140625" style="1" customWidth="1"/>
    <col min="6656" max="6656" width="2.28515625" style="1" customWidth="1"/>
    <col min="6657" max="6657" width="9.140625" style="1"/>
    <col min="6658" max="6658" width="6.85546875" style="1" customWidth="1"/>
    <col min="6659" max="6893" width="9.140625" style="1"/>
    <col min="6894" max="6894" width="5.5703125" style="1" customWidth="1"/>
    <col min="6895" max="6896" width="7" style="1" customWidth="1"/>
    <col min="6897" max="6897" width="1.5703125" style="1" customWidth="1"/>
    <col min="6898" max="6898" width="7.42578125" style="1" customWidth="1"/>
    <col min="6899" max="6899" width="7.140625" style="1" customWidth="1"/>
    <col min="6900" max="6900" width="2.28515625" style="1" customWidth="1"/>
    <col min="6901" max="6901" width="7.42578125" style="1" customWidth="1"/>
    <col min="6902" max="6902" width="11.28515625" style="1" customWidth="1"/>
    <col min="6903" max="6905" width="9.140625" style="1"/>
    <col min="6906" max="6906" width="6.7109375" style="1" customWidth="1"/>
    <col min="6907" max="6908" width="9.140625" style="1"/>
    <col min="6909" max="6909" width="2.7109375" style="1" customWidth="1"/>
    <col min="6910" max="6910" width="9.140625" style="1"/>
    <col min="6911" max="6911" width="8.140625" style="1" customWidth="1"/>
    <col min="6912" max="6912" width="2.28515625" style="1" customWidth="1"/>
    <col min="6913" max="6913" width="9.140625" style="1"/>
    <col min="6914" max="6914" width="6.85546875" style="1" customWidth="1"/>
    <col min="6915" max="7149" width="9.140625" style="1"/>
    <col min="7150" max="7150" width="5.5703125" style="1" customWidth="1"/>
    <col min="7151" max="7152" width="7" style="1" customWidth="1"/>
    <col min="7153" max="7153" width="1.5703125" style="1" customWidth="1"/>
    <col min="7154" max="7154" width="7.42578125" style="1" customWidth="1"/>
    <col min="7155" max="7155" width="7.140625" style="1" customWidth="1"/>
    <col min="7156" max="7156" width="2.28515625" style="1" customWidth="1"/>
    <col min="7157" max="7157" width="7.42578125" style="1" customWidth="1"/>
    <col min="7158" max="7158" width="11.28515625" style="1" customWidth="1"/>
    <col min="7159" max="7161" width="9.140625" style="1"/>
    <col min="7162" max="7162" width="6.7109375" style="1" customWidth="1"/>
    <col min="7163" max="7164" width="9.140625" style="1"/>
    <col min="7165" max="7165" width="2.7109375" style="1" customWidth="1"/>
    <col min="7166" max="7166" width="9.140625" style="1"/>
    <col min="7167" max="7167" width="8.140625" style="1" customWidth="1"/>
    <col min="7168" max="7168" width="2.28515625" style="1" customWidth="1"/>
    <col min="7169" max="7169" width="9.140625" style="1"/>
    <col min="7170" max="7170" width="6.85546875" style="1" customWidth="1"/>
    <col min="7171" max="7405" width="9.140625" style="1"/>
    <col min="7406" max="7406" width="5.5703125" style="1" customWidth="1"/>
    <col min="7407" max="7408" width="7" style="1" customWidth="1"/>
    <col min="7409" max="7409" width="1.5703125" style="1" customWidth="1"/>
    <col min="7410" max="7410" width="7.42578125" style="1" customWidth="1"/>
    <col min="7411" max="7411" width="7.140625" style="1" customWidth="1"/>
    <col min="7412" max="7412" width="2.28515625" style="1" customWidth="1"/>
    <col min="7413" max="7413" width="7.42578125" style="1" customWidth="1"/>
    <col min="7414" max="7414" width="11.28515625" style="1" customWidth="1"/>
    <col min="7415" max="7417" width="9.140625" style="1"/>
    <col min="7418" max="7418" width="6.7109375" style="1" customWidth="1"/>
    <col min="7419" max="7420" width="9.140625" style="1"/>
    <col min="7421" max="7421" width="2.7109375" style="1" customWidth="1"/>
    <col min="7422" max="7422" width="9.140625" style="1"/>
    <col min="7423" max="7423" width="8.140625" style="1" customWidth="1"/>
    <col min="7424" max="7424" width="2.28515625" style="1" customWidth="1"/>
    <col min="7425" max="7425" width="9.140625" style="1"/>
    <col min="7426" max="7426" width="6.85546875" style="1" customWidth="1"/>
    <col min="7427" max="7661" width="9.140625" style="1"/>
    <col min="7662" max="7662" width="5.5703125" style="1" customWidth="1"/>
    <col min="7663" max="7664" width="7" style="1" customWidth="1"/>
    <col min="7665" max="7665" width="1.5703125" style="1" customWidth="1"/>
    <col min="7666" max="7666" width="7.42578125" style="1" customWidth="1"/>
    <col min="7667" max="7667" width="7.140625" style="1" customWidth="1"/>
    <col min="7668" max="7668" width="2.28515625" style="1" customWidth="1"/>
    <col min="7669" max="7669" width="7.42578125" style="1" customWidth="1"/>
    <col min="7670" max="7670" width="11.28515625" style="1" customWidth="1"/>
    <col min="7671" max="7673" width="9.140625" style="1"/>
    <col min="7674" max="7674" width="6.7109375" style="1" customWidth="1"/>
    <col min="7675" max="7676" width="9.140625" style="1"/>
    <col min="7677" max="7677" width="2.7109375" style="1" customWidth="1"/>
    <col min="7678" max="7678" width="9.140625" style="1"/>
    <col min="7679" max="7679" width="8.140625" style="1" customWidth="1"/>
    <col min="7680" max="7680" width="2.28515625" style="1" customWidth="1"/>
    <col min="7681" max="7681" width="9.140625" style="1"/>
    <col min="7682" max="7682" width="6.85546875" style="1" customWidth="1"/>
    <col min="7683" max="7917" width="9.140625" style="1"/>
    <col min="7918" max="7918" width="5.5703125" style="1" customWidth="1"/>
    <col min="7919" max="7920" width="7" style="1" customWidth="1"/>
    <col min="7921" max="7921" width="1.5703125" style="1" customWidth="1"/>
    <col min="7922" max="7922" width="7.42578125" style="1" customWidth="1"/>
    <col min="7923" max="7923" width="7.140625" style="1" customWidth="1"/>
    <col min="7924" max="7924" width="2.28515625" style="1" customWidth="1"/>
    <col min="7925" max="7925" width="7.42578125" style="1" customWidth="1"/>
    <col min="7926" max="7926" width="11.28515625" style="1" customWidth="1"/>
    <col min="7927" max="7929" width="9.140625" style="1"/>
    <col min="7930" max="7930" width="6.7109375" style="1" customWidth="1"/>
    <col min="7931" max="7932" width="9.140625" style="1"/>
    <col min="7933" max="7933" width="2.7109375" style="1" customWidth="1"/>
    <col min="7934" max="7934" width="9.140625" style="1"/>
    <col min="7935" max="7935" width="8.140625" style="1" customWidth="1"/>
    <col min="7936" max="7936" width="2.28515625" style="1" customWidth="1"/>
    <col min="7937" max="7937" width="9.140625" style="1"/>
    <col min="7938" max="7938" width="6.85546875" style="1" customWidth="1"/>
    <col min="7939" max="8173" width="9.140625" style="1"/>
    <col min="8174" max="8174" width="5.5703125" style="1" customWidth="1"/>
    <col min="8175" max="8176" width="7" style="1" customWidth="1"/>
    <col min="8177" max="8177" width="1.5703125" style="1" customWidth="1"/>
    <col min="8178" max="8178" width="7.42578125" style="1" customWidth="1"/>
    <col min="8179" max="8179" width="7.140625" style="1" customWidth="1"/>
    <col min="8180" max="8180" width="2.28515625" style="1" customWidth="1"/>
    <col min="8181" max="8181" width="7.42578125" style="1" customWidth="1"/>
    <col min="8182" max="8182" width="11.28515625" style="1" customWidth="1"/>
    <col min="8183" max="8185" width="9.140625" style="1"/>
    <col min="8186" max="8186" width="6.7109375" style="1" customWidth="1"/>
    <col min="8187" max="8188" width="9.140625" style="1"/>
    <col min="8189" max="8189" width="2.7109375" style="1" customWidth="1"/>
    <col min="8190" max="8190" width="9.140625" style="1"/>
    <col min="8191" max="8191" width="8.140625" style="1" customWidth="1"/>
    <col min="8192" max="8192" width="2.28515625" style="1" customWidth="1"/>
    <col min="8193" max="8193" width="9.140625" style="1"/>
    <col min="8194" max="8194" width="6.85546875" style="1" customWidth="1"/>
    <col min="8195" max="8429" width="9.140625" style="1"/>
    <col min="8430" max="8430" width="5.5703125" style="1" customWidth="1"/>
    <col min="8431" max="8432" width="7" style="1" customWidth="1"/>
    <col min="8433" max="8433" width="1.5703125" style="1" customWidth="1"/>
    <col min="8434" max="8434" width="7.42578125" style="1" customWidth="1"/>
    <col min="8435" max="8435" width="7.140625" style="1" customWidth="1"/>
    <col min="8436" max="8436" width="2.28515625" style="1" customWidth="1"/>
    <col min="8437" max="8437" width="7.42578125" style="1" customWidth="1"/>
    <col min="8438" max="8438" width="11.28515625" style="1" customWidth="1"/>
    <col min="8439" max="8441" width="9.140625" style="1"/>
    <col min="8442" max="8442" width="6.7109375" style="1" customWidth="1"/>
    <col min="8443" max="8444" width="9.140625" style="1"/>
    <col min="8445" max="8445" width="2.7109375" style="1" customWidth="1"/>
    <col min="8446" max="8446" width="9.140625" style="1"/>
    <col min="8447" max="8447" width="8.140625" style="1" customWidth="1"/>
    <col min="8448" max="8448" width="2.28515625" style="1" customWidth="1"/>
    <col min="8449" max="8449" width="9.140625" style="1"/>
    <col min="8450" max="8450" width="6.85546875" style="1" customWidth="1"/>
    <col min="8451" max="8685" width="9.140625" style="1"/>
    <col min="8686" max="8686" width="5.5703125" style="1" customWidth="1"/>
    <col min="8687" max="8688" width="7" style="1" customWidth="1"/>
    <col min="8689" max="8689" width="1.5703125" style="1" customWidth="1"/>
    <col min="8690" max="8690" width="7.42578125" style="1" customWidth="1"/>
    <col min="8691" max="8691" width="7.140625" style="1" customWidth="1"/>
    <col min="8692" max="8692" width="2.28515625" style="1" customWidth="1"/>
    <col min="8693" max="8693" width="7.42578125" style="1" customWidth="1"/>
    <col min="8694" max="8694" width="11.28515625" style="1" customWidth="1"/>
    <col min="8695" max="8697" width="9.140625" style="1"/>
    <col min="8698" max="8698" width="6.7109375" style="1" customWidth="1"/>
    <col min="8699" max="8700" width="9.140625" style="1"/>
    <col min="8701" max="8701" width="2.7109375" style="1" customWidth="1"/>
    <col min="8702" max="8702" width="9.140625" style="1"/>
    <col min="8703" max="8703" width="8.140625" style="1" customWidth="1"/>
    <col min="8704" max="8704" width="2.28515625" style="1" customWidth="1"/>
    <col min="8705" max="8705" width="9.140625" style="1"/>
    <col min="8706" max="8706" width="6.85546875" style="1" customWidth="1"/>
    <col min="8707" max="8941" width="9.140625" style="1"/>
    <col min="8942" max="8942" width="5.5703125" style="1" customWidth="1"/>
    <col min="8943" max="8944" width="7" style="1" customWidth="1"/>
    <col min="8945" max="8945" width="1.5703125" style="1" customWidth="1"/>
    <col min="8946" max="8946" width="7.42578125" style="1" customWidth="1"/>
    <col min="8947" max="8947" width="7.140625" style="1" customWidth="1"/>
    <col min="8948" max="8948" width="2.28515625" style="1" customWidth="1"/>
    <col min="8949" max="8949" width="7.42578125" style="1" customWidth="1"/>
    <col min="8950" max="8950" width="11.28515625" style="1" customWidth="1"/>
    <col min="8951" max="8953" width="9.140625" style="1"/>
    <col min="8954" max="8954" width="6.7109375" style="1" customWidth="1"/>
    <col min="8955" max="8956" width="9.140625" style="1"/>
    <col min="8957" max="8957" width="2.7109375" style="1" customWidth="1"/>
    <col min="8958" max="8958" width="9.140625" style="1"/>
    <col min="8959" max="8959" width="8.140625" style="1" customWidth="1"/>
    <col min="8960" max="8960" width="2.28515625" style="1" customWidth="1"/>
    <col min="8961" max="8961" width="9.140625" style="1"/>
    <col min="8962" max="8962" width="6.85546875" style="1" customWidth="1"/>
    <col min="8963" max="9197" width="9.140625" style="1"/>
    <col min="9198" max="9198" width="5.5703125" style="1" customWidth="1"/>
    <col min="9199" max="9200" width="7" style="1" customWidth="1"/>
    <col min="9201" max="9201" width="1.5703125" style="1" customWidth="1"/>
    <col min="9202" max="9202" width="7.42578125" style="1" customWidth="1"/>
    <col min="9203" max="9203" width="7.140625" style="1" customWidth="1"/>
    <col min="9204" max="9204" width="2.28515625" style="1" customWidth="1"/>
    <col min="9205" max="9205" width="7.42578125" style="1" customWidth="1"/>
    <col min="9206" max="9206" width="11.28515625" style="1" customWidth="1"/>
    <col min="9207" max="9209" width="9.140625" style="1"/>
    <col min="9210" max="9210" width="6.7109375" style="1" customWidth="1"/>
    <col min="9211" max="9212" width="9.140625" style="1"/>
    <col min="9213" max="9213" width="2.7109375" style="1" customWidth="1"/>
    <col min="9214" max="9214" width="9.140625" style="1"/>
    <col min="9215" max="9215" width="8.140625" style="1" customWidth="1"/>
    <col min="9216" max="9216" width="2.28515625" style="1" customWidth="1"/>
    <col min="9217" max="9217" width="9.140625" style="1"/>
    <col min="9218" max="9218" width="6.85546875" style="1" customWidth="1"/>
    <col min="9219" max="9453" width="9.140625" style="1"/>
    <col min="9454" max="9454" width="5.5703125" style="1" customWidth="1"/>
    <col min="9455" max="9456" width="7" style="1" customWidth="1"/>
    <col min="9457" max="9457" width="1.5703125" style="1" customWidth="1"/>
    <col min="9458" max="9458" width="7.42578125" style="1" customWidth="1"/>
    <col min="9459" max="9459" width="7.140625" style="1" customWidth="1"/>
    <col min="9460" max="9460" width="2.28515625" style="1" customWidth="1"/>
    <col min="9461" max="9461" width="7.42578125" style="1" customWidth="1"/>
    <col min="9462" max="9462" width="11.28515625" style="1" customWidth="1"/>
    <col min="9463" max="9465" width="9.140625" style="1"/>
    <col min="9466" max="9466" width="6.7109375" style="1" customWidth="1"/>
    <col min="9467" max="9468" width="9.140625" style="1"/>
    <col min="9469" max="9469" width="2.7109375" style="1" customWidth="1"/>
    <col min="9470" max="9470" width="9.140625" style="1"/>
    <col min="9471" max="9471" width="8.140625" style="1" customWidth="1"/>
    <col min="9472" max="9472" width="2.28515625" style="1" customWidth="1"/>
    <col min="9473" max="9473" width="9.140625" style="1"/>
    <col min="9474" max="9474" width="6.85546875" style="1" customWidth="1"/>
    <col min="9475" max="9709" width="9.140625" style="1"/>
    <col min="9710" max="9710" width="5.5703125" style="1" customWidth="1"/>
    <col min="9711" max="9712" width="7" style="1" customWidth="1"/>
    <col min="9713" max="9713" width="1.5703125" style="1" customWidth="1"/>
    <col min="9714" max="9714" width="7.42578125" style="1" customWidth="1"/>
    <col min="9715" max="9715" width="7.140625" style="1" customWidth="1"/>
    <col min="9716" max="9716" width="2.28515625" style="1" customWidth="1"/>
    <col min="9717" max="9717" width="7.42578125" style="1" customWidth="1"/>
    <col min="9718" max="9718" width="11.28515625" style="1" customWidth="1"/>
    <col min="9719" max="9721" width="9.140625" style="1"/>
    <col min="9722" max="9722" width="6.7109375" style="1" customWidth="1"/>
    <col min="9723" max="9724" width="9.140625" style="1"/>
    <col min="9725" max="9725" width="2.7109375" style="1" customWidth="1"/>
    <col min="9726" max="9726" width="9.140625" style="1"/>
    <col min="9727" max="9727" width="8.140625" style="1" customWidth="1"/>
    <col min="9728" max="9728" width="2.28515625" style="1" customWidth="1"/>
    <col min="9729" max="9729" width="9.140625" style="1"/>
    <col min="9730" max="9730" width="6.85546875" style="1" customWidth="1"/>
    <col min="9731" max="9965" width="9.140625" style="1"/>
    <col min="9966" max="9966" width="5.5703125" style="1" customWidth="1"/>
    <col min="9967" max="9968" width="7" style="1" customWidth="1"/>
    <col min="9969" max="9969" width="1.5703125" style="1" customWidth="1"/>
    <col min="9970" max="9970" width="7.42578125" style="1" customWidth="1"/>
    <col min="9971" max="9971" width="7.140625" style="1" customWidth="1"/>
    <col min="9972" max="9972" width="2.28515625" style="1" customWidth="1"/>
    <col min="9973" max="9973" width="7.42578125" style="1" customWidth="1"/>
    <col min="9974" max="9974" width="11.28515625" style="1" customWidth="1"/>
    <col min="9975" max="9977" width="9.140625" style="1"/>
    <col min="9978" max="9978" width="6.7109375" style="1" customWidth="1"/>
    <col min="9979" max="9980" width="9.140625" style="1"/>
    <col min="9981" max="9981" width="2.7109375" style="1" customWidth="1"/>
    <col min="9982" max="9982" width="9.140625" style="1"/>
    <col min="9983" max="9983" width="8.140625" style="1" customWidth="1"/>
    <col min="9984" max="9984" width="2.28515625" style="1" customWidth="1"/>
    <col min="9985" max="9985" width="9.140625" style="1"/>
    <col min="9986" max="9986" width="6.85546875" style="1" customWidth="1"/>
    <col min="9987" max="10221" width="9.140625" style="1"/>
    <col min="10222" max="10222" width="5.5703125" style="1" customWidth="1"/>
    <col min="10223" max="10224" width="7" style="1" customWidth="1"/>
    <col min="10225" max="10225" width="1.5703125" style="1" customWidth="1"/>
    <col min="10226" max="10226" width="7.42578125" style="1" customWidth="1"/>
    <col min="10227" max="10227" width="7.140625" style="1" customWidth="1"/>
    <col min="10228" max="10228" width="2.28515625" style="1" customWidth="1"/>
    <col min="10229" max="10229" width="7.42578125" style="1" customWidth="1"/>
    <col min="10230" max="10230" width="11.28515625" style="1" customWidth="1"/>
    <col min="10231" max="10233" width="9.140625" style="1"/>
    <col min="10234" max="10234" width="6.7109375" style="1" customWidth="1"/>
    <col min="10235" max="10236" width="9.140625" style="1"/>
    <col min="10237" max="10237" width="2.7109375" style="1" customWidth="1"/>
    <col min="10238" max="10238" width="9.140625" style="1"/>
    <col min="10239" max="10239" width="8.140625" style="1" customWidth="1"/>
    <col min="10240" max="10240" width="2.28515625" style="1" customWidth="1"/>
    <col min="10241" max="10241" width="9.140625" style="1"/>
    <col min="10242" max="10242" width="6.85546875" style="1" customWidth="1"/>
    <col min="10243" max="10477" width="9.140625" style="1"/>
    <col min="10478" max="10478" width="5.5703125" style="1" customWidth="1"/>
    <col min="10479" max="10480" width="7" style="1" customWidth="1"/>
    <col min="10481" max="10481" width="1.5703125" style="1" customWidth="1"/>
    <col min="10482" max="10482" width="7.42578125" style="1" customWidth="1"/>
    <col min="10483" max="10483" width="7.140625" style="1" customWidth="1"/>
    <col min="10484" max="10484" width="2.28515625" style="1" customWidth="1"/>
    <col min="10485" max="10485" width="7.42578125" style="1" customWidth="1"/>
    <col min="10486" max="10486" width="11.28515625" style="1" customWidth="1"/>
    <col min="10487" max="10489" width="9.140625" style="1"/>
    <col min="10490" max="10490" width="6.7109375" style="1" customWidth="1"/>
    <col min="10491" max="10492" width="9.140625" style="1"/>
    <col min="10493" max="10493" width="2.7109375" style="1" customWidth="1"/>
    <col min="10494" max="10494" width="9.140625" style="1"/>
    <col min="10495" max="10495" width="8.140625" style="1" customWidth="1"/>
    <col min="10496" max="10496" width="2.28515625" style="1" customWidth="1"/>
    <col min="10497" max="10497" width="9.140625" style="1"/>
    <col min="10498" max="10498" width="6.85546875" style="1" customWidth="1"/>
    <col min="10499" max="10733" width="9.140625" style="1"/>
    <col min="10734" max="10734" width="5.5703125" style="1" customWidth="1"/>
    <col min="10735" max="10736" width="7" style="1" customWidth="1"/>
    <col min="10737" max="10737" width="1.5703125" style="1" customWidth="1"/>
    <col min="10738" max="10738" width="7.42578125" style="1" customWidth="1"/>
    <col min="10739" max="10739" width="7.140625" style="1" customWidth="1"/>
    <col min="10740" max="10740" width="2.28515625" style="1" customWidth="1"/>
    <col min="10741" max="10741" width="7.42578125" style="1" customWidth="1"/>
    <col min="10742" max="10742" width="11.28515625" style="1" customWidth="1"/>
    <col min="10743" max="10745" width="9.140625" style="1"/>
    <col min="10746" max="10746" width="6.7109375" style="1" customWidth="1"/>
    <col min="10747" max="10748" width="9.140625" style="1"/>
    <col min="10749" max="10749" width="2.7109375" style="1" customWidth="1"/>
    <col min="10750" max="10750" width="9.140625" style="1"/>
    <col min="10751" max="10751" width="8.140625" style="1" customWidth="1"/>
    <col min="10752" max="10752" width="2.28515625" style="1" customWidth="1"/>
    <col min="10753" max="10753" width="9.140625" style="1"/>
    <col min="10754" max="10754" width="6.85546875" style="1" customWidth="1"/>
    <col min="10755" max="10989" width="9.140625" style="1"/>
    <col min="10990" max="10990" width="5.5703125" style="1" customWidth="1"/>
    <col min="10991" max="10992" width="7" style="1" customWidth="1"/>
    <col min="10993" max="10993" width="1.5703125" style="1" customWidth="1"/>
    <col min="10994" max="10994" width="7.42578125" style="1" customWidth="1"/>
    <col min="10995" max="10995" width="7.140625" style="1" customWidth="1"/>
    <col min="10996" max="10996" width="2.28515625" style="1" customWidth="1"/>
    <col min="10997" max="10997" width="7.42578125" style="1" customWidth="1"/>
    <col min="10998" max="10998" width="11.28515625" style="1" customWidth="1"/>
    <col min="10999" max="11001" width="9.140625" style="1"/>
    <col min="11002" max="11002" width="6.7109375" style="1" customWidth="1"/>
    <col min="11003" max="11004" width="9.140625" style="1"/>
    <col min="11005" max="11005" width="2.7109375" style="1" customWidth="1"/>
    <col min="11006" max="11006" width="9.140625" style="1"/>
    <col min="11007" max="11007" width="8.140625" style="1" customWidth="1"/>
    <col min="11008" max="11008" width="2.28515625" style="1" customWidth="1"/>
    <col min="11009" max="11009" width="9.140625" style="1"/>
    <col min="11010" max="11010" width="6.85546875" style="1" customWidth="1"/>
    <col min="11011" max="11245" width="9.140625" style="1"/>
    <col min="11246" max="11246" width="5.5703125" style="1" customWidth="1"/>
    <col min="11247" max="11248" width="7" style="1" customWidth="1"/>
    <col min="11249" max="11249" width="1.5703125" style="1" customWidth="1"/>
    <col min="11250" max="11250" width="7.42578125" style="1" customWidth="1"/>
    <col min="11251" max="11251" width="7.140625" style="1" customWidth="1"/>
    <col min="11252" max="11252" width="2.28515625" style="1" customWidth="1"/>
    <col min="11253" max="11253" width="7.42578125" style="1" customWidth="1"/>
    <col min="11254" max="11254" width="11.28515625" style="1" customWidth="1"/>
    <col min="11255" max="11257" width="9.140625" style="1"/>
    <col min="11258" max="11258" width="6.7109375" style="1" customWidth="1"/>
    <col min="11259" max="11260" width="9.140625" style="1"/>
    <col min="11261" max="11261" width="2.7109375" style="1" customWidth="1"/>
    <col min="11262" max="11262" width="9.140625" style="1"/>
    <col min="11263" max="11263" width="8.140625" style="1" customWidth="1"/>
    <col min="11264" max="11264" width="2.28515625" style="1" customWidth="1"/>
    <col min="11265" max="11265" width="9.140625" style="1"/>
    <col min="11266" max="11266" width="6.85546875" style="1" customWidth="1"/>
    <col min="11267" max="11501" width="9.140625" style="1"/>
    <col min="11502" max="11502" width="5.5703125" style="1" customWidth="1"/>
    <col min="11503" max="11504" width="7" style="1" customWidth="1"/>
    <col min="11505" max="11505" width="1.5703125" style="1" customWidth="1"/>
    <col min="11506" max="11506" width="7.42578125" style="1" customWidth="1"/>
    <col min="11507" max="11507" width="7.140625" style="1" customWidth="1"/>
    <col min="11508" max="11508" width="2.28515625" style="1" customWidth="1"/>
    <col min="11509" max="11509" width="7.42578125" style="1" customWidth="1"/>
    <col min="11510" max="11510" width="11.28515625" style="1" customWidth="1"/>
    <col min="11511" max="11513" width="9.140625" style="1"/>
    <col min="11514" max="11514" width="6.7109375" style="1" customWidth="1"/>
    <col min="11515" max="11516" width="9.140625" style="1"/>
    <col min="11517" max="11517" width="2.7109375" style="1" customWidth="1"/>
    <col min="11518" max="11518" width="9.140625" style="1"/>
    <col min="11519" max="11519" width="8.140625" style="1" customWidth="1"/>
    <col min="11520" max="11520" width="2.28515625" style="1" customWidth="1"/>
    <col min="11521" max="11521" width="9.140625" style="1"/>
    <col min="11522" max="11522" width="6.85546875" style="1" customWidth="1"/>
    <col min="11523" max="11757" width="9.140625" style="1"/>
    <col min="11758" max="11758" width="5.5703125" style="1" customWidth="1"/>
    <col min="11759" max="11760" width="7" style="1" customWidth="1"/>
    <col min="11761" max="11761" width="1.5703125" style="1" customWidth="1"/>
    <col min="11762" max="11762" width="7.42578125" style="1" customWidth="1"/>
    <col min="11763" max="11763" width="7.140625" style="1" customWidth="1"/>
    <col min="11764" max="11764" width="2.28515625" style="1" customWidth="1"/>
    <col min="11765" max="11765" width="7.42578125" style="1" customWidth="1"/>
    <col min="11766" max="11766" width="11.28515625" style="1" customWidth="1"/>
    <col min="11767" max="11769" width="9.140625" style="1"/>
    <col min="11770" max="11770" width="6.7109375" style="1" customWidth="1"/>
    <col min="11771" max="11772" width="9.140625" style="1"/>
    <col min="11773" max="11773" width="2.7109375" style="1" customWidth="1"/>
    <col min="11774" max="11774" width="9.140625" style="1"/>
    <col min="11775" max="11775" width="8.140625" style="1" customWidth="1"/>
    <col min="11776" max="11776" width="2.28515625" style="1" customWidth="1"/>
    <col min="11777" max="11777" width="9.140625" style="1"/>
    <col min="11778" max="11778" width="6.85546875" style="1" customWidth="1"/>
    <col min="11779" max="12013" width="9.140625" style="1"/>
    <col min="12014" max="12014" width="5.5703125" style="1" customWidth="1"/>
    <col min="12015" max="12016" width="7" style="1" customWidth="1"/>
    <col min="12017" max="12017" width="1.5703125" style="1" customWidth="1"/>
    <col min="12018" max="12018" width="7.42578125" style="1" customWidth="1"/>
    <col min="12019" max="12019" width="7.140625" style="1" customWidth="1"/>
    <col min="12020" max="12020" width="2.28515625" style="1" customWidth="1"/>
    <col min="12021" max="12021" width="7.42578125" style="1" customWidth="1"/>
    <col min="12022" max="12022" width="11.28515625" style="1" customWidth="1"/>
    <col min="12023" max="12025" width="9.140625" style="1"/>
    <col min="12026" max="12026" width="6.7109375" style="1" customWidth="1"/>
    <col min="12027" max="12028" width="9.140625" style="1"/>
    <col min="12029" max="12029" width="2.7109375" style="1" customWidth="1"/>
    <col min="12030" max="12030" width="9.140625" style="1"/>
    <col min="12031" max="12031" width="8.140625" style="1" customWidth="1"/>
    <col min="12032" max="12032" width="2.28515625" style="1" customWidth="1"/>
    <col min="12033" max="12033" width="9.140625" style="1"/>
    <col min="12034" max="12034" width="6.85546875" style="1" customWidth="1"/>
    <col min="12035" max="12269" width="9.140625" style="1"/>
    <col min="12270" max="12270" width="5.5703125" style="1" customWidth="1"/>
    <col min="12271" max="12272" width="7" style="1" customWidth="1"/>
    <col min="12273" max="12273" width="1.5703125" style="1" customWidth="1"/>
    <col min="12274" max="12274" width="7.42578125" style="1" customWidth="1"/>
    <col min="12275" max="12275" width="7.140625" style="1" customWidth="1"/>
    <col min="12276" max="12276" width="2.28515625" style="1" customWidth="1"/>
    <col min="12277" max="12277" width="7.42578125" style="1" customWidth="1"/>
    <col min="12278" max="12278" width="11.28515625" style="1" customWidth="1"/>
    <col min="12279" max="12281" width="9.140625" style="1"/>
    <col min="12282" max="12282" width="6.7109375" style="1" customWidth="1"/>
    <col min="12283" max="12284" width="9.140625" style="1"/>
    <col min="12285" max="12285" width="2.7109375" style="1" customWidth="1"/>
    <col min="12286" max="12286" width="9.140625" style="1"/>
    <col min="12287" max="12287" width="8.140625" style="1" customWidth="1"/>
    <col min="12288" max="12288" width="2.28515625" style="1" customWidth="1"/>
    <col min="12289" max="12289" width="9.140625" style="1"/>
    <col min="12290" max="12290" width="6.85546875" style="1" customWidth="1"/>
    <col min="12291" max="12525" width="9.140625" style="1"/>
    <col min="12526" max="12526" width="5.5703125" style="1" customWidth="1"/>
    <col min="12527" max="12528" width="7" style="1" customWidth="1"/>
    <col min="12529" max="12529" width="1.5703125" style="1" customWidth="1"/>
    <col min="12530" max="12530" width="7.42578125" style="1" customWidth="1"/>
    <col min="12531" max="12531" width="7.140625" style="1" customWidth="1"/>
    <col min="12532" max="12532" width="2.28515625" style="1" customWidth="1"/>
    <col min="12533" max="12533" width="7.42578125" style="1" customWidth="1"/>
    <col min="12534" max="12534" width="11.28515625" style="1" customWidth="1"/>
    <col min="12535" max="12537" width="9.140625" style="1"/>
    <col min="12538" max="12538" width="6.7109375" style="1" customWidth="1"/>
    <col min="12539" max="12540" width="9.140625" style="1"/>
    <col min="12541" max="12541" width="2.7109375" style="1" customWidth="1"/>
    <col min="12542" max="12542" width="9.140625" style="1"/>
    <col min="12543" max="12543" width="8.140625" style="1" customWidth="1"/>
    <col min="12544" max="12544" width="2.28515625" style="1" customWidth="1"/>
    <col min="12545" max="12545" width="9.140625" style="1"/>
    <col min="12546" max="12546" width="6.85546875" style="1" customWidth="1"/>
    <col min="12547" max="12781" width="9.140625" style="1"/>
    <col min="12782" max="12782" width="5.5703125" style="1" customWidth="1"/>
    <col min="12783" max="12784" width="7" style="1" customWidth="1"/>
    <col min="12785" max="12785" width="1.5703125" style="1" customWidth="1"/>
    <col min="12786" max="12786" width="7.42578125" style="1" customWidth="1"/>
    <col min="12787" max="12787" width="7.140625" style="1" customWidth="1"/>
    <col min="12788" max="12788" width="2.28515625" style="1" customWidth="1"/>
    <col min="12789" max="12789" width="7.42578125" style="1" customWidth="1"/>
    <col min="12790" max="12790" width="11.28515625" style="1" customWidth="1"/>
    <col min="12791" max="12793" width="9.140625" style="1"/>
    <col min="12794" max="12794" width="6.7109375" style="1" customWidth="1"/>
    <col min="12795" max="12796" width="9.140625" style="1"/>
    <col min="12797" max="12797" width="2.7109375" style="1" customWidth="1"/>
    <col min="12798" max="12798" width="9.140625" style="1"/>
    <col min="12799" max="12799" width="8.140625" style="1" customWidth="1"/>
    <col min="12800" max="12800" width="2.28515625" style="1" customWidth="1"/>
    <col min="12801" max="12801" width="9.140625" style="1"/>
    <col min="12802" max="12802" width="6.85546875" style="1" customWidth="1"/>
    <col min="12803" max="13037" width="9.140625" style="1"/>
    <col min="13038" max="13038" width="5.5703125" style="1" customWidth="1"/>
    <col min="13039" max="13040" width="7" style="1" customWidth="1"/>
    <col min="13041" max="13041" width="1.5703125" style="1" customWidth="1"/>
    <col min="13042" max="13042" width="7.42578125" style="1" customWidth="1"/>
    <col min="13043" max="13043" width="7.140625" style="1" customWidth="1"/>
    <col min="13044" max="13044" width="2.28515625" style="1" customWidth="1"/>
    <col min="13045" max="13045" width="7.42578125" style="1" customWidth="1"/>
    <col min="13046" max="13046" width="11.28515625" style="1" customWidth="1"/>
    <col min="13047" max="13049" width="9.140625" style="1"/>
    <col min="13050" max="13050" width="6.7109375" style="1" customWidth="1"/>
    <col min="13051" max="13052" width="9.140625" style="1"/>
    <col min="13053" max="13053" width="2.7109375" style="1" customWidth="1"/>
    <col min="13054" max="13054" width="9.140625" style="1"/>
    <col min="13055" max="13055" width="8.140625" style="1" customWidth="1"/>
    <col min="13056" max="13056" width="2.28515625" style="1" customWidth="1"/>
    <col min="13057" max="13057" width="9.140625" style="1"/>
    <col min="13058" max="13058" width="6.85546875" style="1" customWidth="1"/>
    <col min="13059" max="13293" width="9.140625" style="1"/>
    <col min="13294" max="13294" width="5.5703125" style="1" customWidth="1"/>
    <col min="13295" max="13296" width="7" style="1" customWidth="1"/>
    <col min="13297" max="13297" width="1.5703125" style="1" customWidth="1"/>
    <col min="13298" max="13298" width="7.42578125" style="1" customWidth="1"/>
    <col min="13299" max="13299" width="7.140625" style="1" customWidth="1"/>
    <col min="13300" max="13300" width="2.28515625" style="1" customWidth="1"/>
    <col min="13301" max="13301" width="7.42578125" style="1" customWidth="1"/>
    <col min="13302" max="13302" width="11.28515625" style="1" customWidth="1"/>
    <col min="13303" max="13305" width="9.140625" style="1"/>
    <col min="13306" max="13306" width="6.7109375" style="1" customWidth="1"/>
    <col min="13307" max="13308" width="9.140625" style="1"/>
    <col min="13309" max="13309" width="2.7109375" style="1" customWidth="1"/>
    <col min="13310" max="13310" width="9.140625" style="1"/>
    <col min="13311" max="13311" width="8.140625" style="1" customWidth="1"/>
    <col min="13312" max="13312" width="2.28515625" style="1" customWidth="1"/>
    <col min="13313" max="13313" width="9.140625" style="1"/>
    <col min="13314" max="13314" width="6.85546875" style="1" customWidth="1"/>
    <col min="13315" max="13549" width="9.140625" style="1"/>
    <col min="13550" max="13550" width="5.5703125" style="1" customWidth="1"/>
    <col min="13551" max="13552" width="7" style="1" customWidth="1"/>
    <col min="13553" max="13553" width="1.5703125" style="1" customWidth="1"/>
    <col min="13554" max="13554" width="7.42578125" style="1" customWidth="1"/>
    <col min="13555" max="13555" width="7.140625" style="1" customWidth="1"/>
    <col min="13556" max="13556" width="2.28515625" style="1" customWidth="1"/>
    <col min="13557" max="13557" width="7.42578125" style="1" customWidth="1"/>
    <col min="13558" max="13558" width="11.28515625" style="1" customWidth="1"/>
    <col min="13559" max="13561" width="9.140625" style="1"/>
    <col min="13562" max="13562" width="6.7109375" style="1" customWidth="1"/>
    <col min="13563" max="13564" width="9.140625" style="1"/>
    <col min="13565" max="13565" width="2.7109375" style="1" customWidth="1"/>
    <col min="13566" max="13566" width="9.140625" style="1"/>
    <col min="13567" max="13567" width="8.140625" style="1" customWidth="1"/>
    <col min="13568" max="13568" width="2.28515625" style="1" customWidth="1"/>
    <col min="13569" max="13569" width="9.140625" style="1"/>
    <col min="13570" max="13570" width="6.85546875" style="1" customWidth="1"/>
    <col min="13571" max="13805" width="9.140625" style="1"/>
    <col min="13806" max="13806" width="5.5703125" style="1" customWidth="1"/>
    <col min="13807" max="13808" width="7" style="1" customWidth="1"/>
    <col min="13809" max="13809" width="1.5703125" style="1" customWidth="1"/>
    <col min="13810" max="13810" width="7.42578125" style="1" customWidth="1"/>
    <col min="13811" max="13811" width="7.140625" style="1" customWidth="1"/>
    <col min="13812" max="13812" width="2.28515625" style="1" customWidth="1"/>
    <col min="13813" max="13813" width="7.42578125" style="1" customWidth="1"/>
    <col min="13814" max="13814" width="11.28515625" style="1" customWidth="1"/>
    <col min="13815" max="13817" width="9.140625" style="1"/>
    <col min="13818" max="13818" width="6.7109375" style="1" customWidth="1"/>
    <col min="13819" max="13820" width="9.140625" style="1"/>
    <col min="13821" max="13821" width="2.7109375" style="1" customWidth="1"/>
    <col min="13822" max="13822" width="9.140625" style="1"/>
    <col min="13823" max="13823" width="8.140625" style="1" customWidth="1"/>
    <col min="13824" max="13824" width="2.28515625" style="1" customWidth="1"/>
    <col min="13825" max="13825" width="9.140625" style="1"/>
    <col min="13826" max="13826" width="6.85546875" style="1" customWidth="1"/>
    <col min="13827" max="14061" width="9.140625" style="1"/>
    <col min="14062" max="14062" width="5.5703125" style="1" customWidth="1"/>
    <col min="14063" max="14064" width="7" style="1" customWidth="1"/>
    <col min="14065" max="14065" width="1.5703125" style="1" customWidth="1"/>
    <col min="14066" max="14066" width="7.42578125" style="1" customWidth="1"/>
    <col min="14067" max="14067" width="7.140625" style="1" customWidth="1"/>
    <col min="14068" max="14068" width="2.28515625" style="1" customWidth="1"/>
    <col min="14069" max="14069" width="7.42578125" style="1" customWidth="1"/>
    <col min="14070" max="14070" width="11.28515625" style="1" customWidth="1"/>
    <col min="14071" max="14073" width="9.140625" style="1"/>
    <col min="14074" max="14074" width="6.7109375" style="1" customWidth="1"/>
    <col min="14075" max="14076" width="9.140625" style="1"/>
    <col min="14077" max="14077" width="2.7109375" style="1" customWidth="1"/>
    <col min="14078" max="14078" width="9.140625" style="1"/>
    <col min="14079" max="14079" width="8.140625" style="1" customWidth="1"/>
    <col min="14080" max="14080" width="2.28515625" style="1" customWidth="1"/>
    <col min="14081" max="14081" width="9.140625" style="1"/>
    <col min="14082" max="14082" width="6.85546875" style="1" customWidth="1"/>
    <col min="14083" max="14317" width="9.140625" style="1"/>
    <col min="14318" max="14318" width="5.5703125" style="1" customWidth="1"/>
    <col min="14319" max="14320" width="7" style="1" customWidth="1"/>
    <col min="14321" max="14321" width="1.5703125" style="1" customWidth="1"/>
    <col min="14322" max="14322" width="7.42578125" style="1" customWidth="1"/>
    <col min="14323" max="14323" width="7.140625" style="1" customWidth="1"/>
    <col min="14324" max="14324" width="2.28515625" style="1" customWidth="1"/>
    <col min="14325" max="14325" width="7.42578125" style="1" customWidth="1"/>
    <col min="14326" max="14326" width="11.28515625" style="1" customWidth="1"/>
    <col min="14327" max="14329" width="9.140625" style="1"/>
    <col min="14330" max="14330" width="6.7109375" style="1" customWidth="1"/>
    <col min="14331" max="14332" width="9.140625" style="1"/>
    <col min="14333" max="14333" width="2.7109375" style="1" customWidth="1"/>
    <col min="14334" max="14334" width="9.140625" style="1"/>
    <col min="14335" max="14335" width="8.140625" style="1" customWidth="1"/>
    <col min="14336" max="14336" width="2.28515625" style="1" customWidth="1"/>
    <col min="14337" max="14337" width="9.140625" style="1"/>
    <col min="14338" max="14338" width="6.85546875" style="1" customWidth="1"/>
    <col min="14339" max="14573" width="9.140625" style="1"/>
    <col min="14574" max="14574" width="5.5703125" style="1" customWidth="1"/>
    <col min="14575" max="14576" width="7" style="1" customWidth="1"/>
    <col min="14577" max="14577" width="1.5703125" style="1" customWidth="1"/>
    <col min="14578" max="14578" width="7.42578125" style="1" customWidth="1"/>
    <col min="14579" max="14579" width="7.140625" style="1" customWidth="1"/>
    <col min="14580" max="14580" width="2.28515625" style="1" customWidth="1"/>
    <col min="14581" max="14581" width="7.42578125" style="1" customWidth="1"/>
    <col min="14582" max="14582" width="11.28515625" style="1" customWidth="1"/>
    <col min="14583" max="14585" width="9.140625" style="1"/>
    <col min="14586" max="14586" width="6.7109375" style="1" customWidth="1"/>
    <col min="14587" max="14588" width="9.140625" style="1"/>
    <col min="14589" max="14589" width="2.7109375" style="1" customWidth="1"/>
    <col min="14590" max="14590" width="9.140625" style="1"/>
    <col min="14591" max="14591" width="8.140625" style="1" customWidth="1"/>
    <col min="14592" max="14592" width="2.28515625" style="1" customWidth="1"/>
    <col min="14593" max="14593" width="9.140625" style="1"/>
    <col min="14594" max="14594" width="6.85546875" style="1" customWidth="1"/>
    <col min="14595" max="14829" width="9.140625" style="1"/>
    <col min="14830" max="14830" width="5.5703125" style="1" customWidth="1"/>
    <col min="14831" max="14832" width="7" style="1" customWidth="1"/>
    <col min="14833" max="14833" width="1.5703125" style="1" customWidth="1"/>
    <col min="14834" max="14834" width="7.42578125" style="1" customWidth="1"/>
    <col min="14835" max="14835" width="7.140625" style="1" customWidth="1"/>
    <col min="14836" max="14836" width="2.28515625" style="1" customWidth="1"/>
    <col min="14837" max="14837" width="7.42578125" style="1" customWidth="1"/>
    <col min="14838" max="14838" width="11.28515625" style="1" customWidth="1"/>
    <col min="14839" max="14841" width="9.140625" style="1"/>
    <col min="14842" max="14842" width="6.7109375" style="1" customWidth="1"/>
    <col min="14843" max="14844" width="9.140625" style="1"/>
    <col min="14845" max="14845" width="2.7109375" style="1" customWidth="1"/>
    <col min="14846" max="14846" width="9.140625" style="1"/>
    <col min="14847" max="14847" width="8.140625" style="1" customWidth="1"/>
    <col min="14848" max="14848" width="2.28515625" style="1" customWidth="1"/>
    <col min="14849" max="14849" width="9.140625" style="1"/>
    <col min="14850" max="14850" width="6.85546875" style="1" customWidth="1"/>
    <col min="14851" max="15085" width="9.140625" style="1"/>
    <col min="15086" max="15086" width="5.5703125" style="1" customWidth="1"/>
    <col min="15087" max="15088" width="7" style="1" customWidth="1"/>
    <col min="15089" max="15089" width="1.5703125" style="1" customWidth="1"/>
    <col min="15090" max="15090" width="7.42578125" style="1" customWidth="1"/>
    <col min="15091" max="15091" width="7.140625" style="1" customWidth="1"/>
    <col min="15092" max="15092" width="2.28515625" style="1" customWidth="1"/>
    <col min="15093" max="15093" width="7.42578125" style="1" customWidth="1"/>
    <col min="15094" max="15094" width="11.28515625" style="1" customWidth="1"/>
    <col min="15095" max="15097" width="9.140625" style="1"/>
    <col min="15098" max="15098" width="6.7109375" style="1" customWidth="1"/>
    <col min="15099" max="15100" width="9.140625" style="1"/>
    <col min="15101" max="15101" width="2.7109375" style="1" customWidth="1"/>
    <col min="15102" max="15102" width="9.140625" style="1"/>
    <col min="15103" max="15103" width="8.140625" style="1" customWidth="1"/>
    <col min="15104" max="15104" width="2.28515625" style="1" customWidth="1"/>
    <col min="15105" max="15105" width="9.140625" style="1"/>
    <col min="15106" max="15106" width="6.85546875" style="1" customWidth="1"/>
    <col min="15107" max="15341" width="9.140625" style="1"/>
    <col min="15342" max="15342" width="5.5703125" style="1" customWidth="1"/>
    <col min="15343" max="15344" width="7" style="1" customWidth="1"/>
    <col min="15345" max="15345" width="1.5703125" style="1" customWidth="1"/>
    <col min="15346" max="15346" width="7.42578125" style="1" customWidth="1"/>
    <col min="15347" max="15347" width="7.140625" style="1" customWidth="1"/>
    <col min="15348" max="15348" width="2.28515625" style="1" customWidth="1"/>
    <col min="15349" max="15349" width="7.42578125" style="1" customWidth="1"/>
    <col min="15350" max="15350" width="11.28515625" style="1" customWidth="1"/>
    <col min="15351" max="15353" width="9.140625" style="1"/>
    <col min="15354" max="15354" width="6.7109375" style="1" customWidth="1"/>
    <col min="15355" max="15356" width="9.140625" style="1"/>
    <col min="15357" max="15357" width="2.7109375" style="1" customWidth="1"/>
    <col min="15358" max="15358" width="9.140625" style="1"/>
    <col min="15359" max="15359" width="8.140625" style="1" customWidth="1"/>
    <col min="15360" max="15360" width="2.28515625" style="1" customWidth="1"/>
    <col min="15361" max="15361" width="9.140625" style="1"/>
    <col min="15362" max="15362" width="6.85546875" style="1" customWidth="1"/>
    <col min="15363" max="15597" width="9.140625" style="1"/>
    <col min="15598" max="15598" width="5.5703125" style="1" customWidth="1"/>
    <col min="15599" max="15600" width="7" style="1" customWidth="1"/>
    <col min="15601" max="15601" width="1.5703125" style="1" customWidth="1"/>
    <col min="15602" max="15602" width="7.42578125" style="1" customWidth="1"/>
    <col min="15603" max="15603" width="7.140625" style="1" customWidth="1"/>
    <col min="15604" max="15604" width="2.28515625" style="1" customWidth="1"/>
    <col min="15605" max="15605" width="7.42578125" style="1" customWidth="1"/>
    <col min="15606" max="15606" width="11.28515625" style="1" customWidth="1"/>
    <col min="15607" max="15609" width="9.140625" style="1"/>
    <col min="15610" max="15610" width="6.7109375" style="1" customWidth="1"/>
    <col min="15611" max="15612" width="9.140625" style="1"/>
    <col min="15613" max="15613" width="2.7109375" style="1" customWidth="1"/>
    <col min="15614" max="15614" width="9.140625" style="1"/>
    <col min="15615" max="15615" width="8.140625" style="1" customWidth="1"/>
    <col min="15616" max="15616" width="2.28515625" style="1" customWidth="1"/>
    <col min="15617" max="15617" width="9.140625" style="1"/>
    <col min="15618" max="15618" width="6.85546875" style="1" customWidth="1"/>
    <col min="15619" max="15853" width="9.140625" style="1"/>
    <col min="15854" max="15854" width="5.5703125" style="1" customWidth="1"/>
    <col min="15855" max="15856" width="7" style="1" customWidth="1"/>
    <col min="15857" max="15857" width="1.5703125" style="1" customWidth="1"/>
    <col min="15858" max="15858" width="7.42578125" style="1" customWidth="1"/>
    <col min="15859" max="15859" width="7.140625" style="1" customWidth="1"/>
    <col min="15860" max="15860" width="2.28515625" style="1" customWidth="1"/>
    <col min="15861" max="15861" width="7.42578125" style="1" customWidth="1"/>
    <col min="15862" max="15862" width="11.28515625" style="1" customWidth="1"/>
    <col min="15863" max="15865" width="9.140625" style="1"/>
    <col min="15866" max="15866" width="6.7109375" style="1" customWidth="1"/>
    <col min="15867" max="15868" width="9.140625" style="1"/>
    <col min="15869" max="15869" width="2.7109375" style="1" customWidth="1"/>
    <col min="15870" max="15870" width="9.140625" style="1"/>
    <col min="15871" max="15871" width="8.140625" style="1" customWidth="1"/>
    <col min="15872" max="15872" width="2.28515625" style="1" customWidth="1"/>
    <col min="15873" max="15873" width="9.140625" style="1"/>
    <col min="15874" max="15874" width="6.85546875" style="1" customWidth="1"/>
    <col min="15875" max="16109" width="9.140625" style="1"/>
    <col min="16110" max="16110" width="5.5703125" style="1" customWidth="1"/>
    <col min="16111" max="16112" width="7" style="1" customWidth="1"/>
    <col min="16113" max="16113" width="1.5703125" style="1" customWidth="1"/>
    <col min="16114" max="16114" width="7.42578125" style="1" customWidth="1"/>
    <col min="16115" max="16115" width="7.140625" style="1" customWidth="1"/>
    <col min="16116" max="16116" width="2.28515625" style="1" customWidth="1"/>
    <col min="16117" max="16117" width="7.42578125" style="1" customWidth="1"/>
    <col min="16118" max="16118" width="11.28515625" style="1" customWidth="1"/>
    <col min="16119" max="16121" width="9.140625" style="1"/>
    <col min="16122" max="16122" width="6.7109375" style="1" customWidth="1"/>
    <col min="16123" max="16124" width="9.140625" style="1"/>
    <col min="16125" max="16125" width="2.7109375" style="1" customWidth="1"/>
    <col min="16126" max="16126" width="9.140625" style="1"/>
    <col min="16127" max="16127" width="8.140625" style="1" customWidth="1"/>
    <col min="16128" max="16128" width="2.28515625" style="1" customWidth="1"/>
    <col min="16129" max="16129" width="9.140625" style="1"/>
    <col min="16130" max="16130" width="6.85546875" style="1" customWidth="1"/>
    <col min="16131" max="16384" width="9.140625" style="1"/>
  </cols>
  <sheetData>
    <row r="1" spans="1:35" ht="12" customHeight="1" x14ac:dyDescent="0.25">
      <c r="A1" s="1" t="s">
        <v>0</v>
      </c>
    </row>
    <row r="2" spans="1:35" s="3" customFormat="1" ht="27" customHeight="1" thickBot="1" x14ac:dyDescent="0.25">
      <c r="A2" s="2" t="s">
        <v>138</v>
      </c>
    </row>
    <row r="3" spans="1:35" ht="12" customHeight="1" x14ac:dyDescent="0.2">
      <c r="A3" s="4" t="s">
        <v>1</v>
      </c>
      <c r="B3" s="86" t="s">
        <v>2</v>
      </c>
      <c r="C3" s="86"/>
      <c r="D3" s="86"/>
      <c r="E3" s="86"/>
      <c r="F3" s="86"/>
      <c r="G3" s="86"/>
      <c r="H3" s="86"/>
      <c r="I3" s="86"/>
      <c r="J3" s="86"/>
      <c r="K3" s="59"/>
      <c r="L3" s="59"/>
      <c r="M3" s="59"/>
      <c r="N3" s="59"/>
      <c r="O3" s="59"/>
      <c r="P3" s="59"/>
      <c r="Q3" s="5"/>
      <c r="R3" s="86" t="s">
        <v>3</v>
      </c>
      <c r="S3" s="86"/>
      <c r="T3" s="86"/>
      <c r="U3" s="86"/>
      <c r="V3" s="86"/>
      <c r="W3" s="86"/>
      <c r="X3" s="86"/>
      <c r="Y3" s="86"/>
      <c r="Z3" s="86"/>
      <c r="AA3" s="59"/>
      <c r="AB3" s="59"/>
      <c r="AC3" s="59"/>
      <c r="AD3" s="59"/>
      <c r="AE3" s="59"/>
      <c r="AF3" s="59"/>
      <c r="AG3" s="5"/>
      <c r="AH3" s="86" t="s">
        <v>137</v>
      </c>
      <c r="AI3" s="86"/>
    </row>
    <row r="4" spans="1:35" ht="12" customHeight="1" x14ac:dyDescent="0.25">
      <c r="A4" s="6"/>
      <c r="B4" s="7">
        <v>2010</v>
      </c>
      <c r="C4" s="7">
        <v>2011</v>
      </c>
      <c r="D4" s="7">
        <v>2012</v>
      </c>
      <c r="E4" s="7">
        <v>2013</v>
      </c>
      <c r="F4" s="7">
        <v>2014</v>
      </c>
      <c r="G4" s="7">
        <v>2015</v>
      </c>
      <c r="H4" s="7">
        <v>2016</v>
      </c>
      <c r="I4" s="7">
        <v>2017</v>
      </c>
      <c r="J4" s="7">
        <v>2018</v>
      </c>
      <c r="K4" s="60">
        <v>2019</v>
      </c>
      <c r="L4" s="60">
        <v>2020</v>
      </c>
      <c r="M4" s="60">
        <v>2021</v>
      </c>
      <c r="N4" s="60">
        <v>2022</v>
      </c>
      <c r="O4" s="60">
        <v>2023</v>
      </c>
      <c r="P4" s="60">
        <v>2024</v>
      </c>
      <c r="Q4" s="54"/>
      <c r="R4" s="7">
        <v>2010</v>
      </c>
      <c r="S4" s="7">
        <v>2011</v>
      </c>
      <c r="T4" s="7">
        <v>2012</v>
      </c>
      <c r="U4" s="7">
        <v>2013</v>
      </c>
      <c r="V4" s="7">
        <v>2014</v>
      </c>
      <c r="W4" s="7">
        <v>2015</v>
      </c>
      <c r="X4" s="7">
        <v>2016</v>
      </c>
      <c r="Y4" s="7">
        <v>2017</v>
      </c>
      <c r="Z4" s="7">
        <v>2018</v>
      </c>
      <c r="AA4" s="60">
        <v>2019</v>
      </c>
      <c r="AB4" s="60">
        <v>2020</v>
      </c>
      <c r="AC4" s="60">
        <v>2021</v>
      </c>
      <c r="AD4" s="60">
        <v>2022</v>
      </c>
      <c r="AE4" s="60">
        <v>2023</v>
      </c>
      <c r="AF4" s="60">
        <v>2024</v>
      </c>
      <c r="AG4" s="7"/>
      <c r="AH4" s="7" t="s">
        <v>2</v>
      </c>
      <c r="AI4" s="7" t="s">
        <v>3</v>
      </c>
    </row>
    <row r="5" spans="1:35" ht="17.25" customHeight="1" x14ac:dyDescent="0.25">
      <c r="A5" s="9" t="s">
        <v>8</v>
      </c>
    </row>
    <row r="6" spans="1:35" ht="12" customHeight="1" x14ac:dyDescent="0.2">
      <c r="A6" s="9" t="s">
        <v>4</v>
      </c>
      <c r="B6" s="10">
        <f t="shared" ref="B6:K6" si="0">SUM(B7:B12)</f>
        <v>27734</v>
      </c>
      <c r="C6" s="10">
        <f t="shared" si="0"/>
        <v>28007</v>
      </c>
      <c r="D6" s="10">
        <f t="shared" si="0"/>
        <v>28355</v>
      </c>
      <c r="E6" s="10">
        <f t="shared" si="0"/>
        <v>28502</v>
      </c>
      <c r="F6" s="10">
        <f t="shared" si="0"/>
        <v>28666</v>
      </c>
      <c r="G6" s="10">
        <f t="shared" si="0"/>
        <v>28916</v>
      </c>
      <c r="H6" s="10">
        <f t="shared" si="0"/>
        <v>28983</v>
      </c>
      <c r="I6" s="10">
        <f t="shared" si="0"/>
        <v>29214</v>
      </c>
      <c r="J6" s="10">
        <f t="shared" si="0"/>
        <v>29489</v>
      </c>
      <c r="K6" s="10">
        <f t="shared" si="0"/>
        <v>29789</v>
      </c>
      <c r="L6" s="10">
        <f t="shared" ref="L6:P6" si="1">SUM(L7:L12)</f>
        <v>29884</v>
      </c>
      <c r="M6" s="10">
        <f t="shared" si="1"/>
        <v>30129</v>
      </c>
      <c r="N6" s="10">
        <f t="shared" si="1"/>
        <v>30344</v>
      </c>
      <c r="O6" s="10">
        <f t="shared" si="1"/>
        <v>30359</v>
      </c>
      <c r="P6" s="10">
        <f t="shared" si="1"/>
        <v>30541</v>
      </c>
      <c r="Q6" s="10"/>
      <c r="R6" s="11">
        <f t="shared" ref="R6:AA6" si="2">SUM(R7:R12)</f>
        <v>100</v>
      </c>
      <c r="S6" s="11">
        <f t="shared" si="2"/>
        <v>100</v>
      </c>
      <c r="T6" s="11">
        <f t="shared" si="2"/>
        <v>99.999999999999986</v>
      </c>
      <c r="U6" s="11">
        <f t="shared" si="2"/>
        <v>99.999999999999986</v>
      </c>
      <c r="V6" s="11">
        <f t="shared" si="2"/>
        <v>100</v>
      </c>
      <c r="W6" s="11">
        <f t="shared" si="2"/>
        <v>100.00000000000001</v>
      </c>
      <c r="X6" s="11">
        <f t="shared" si="2"/>
        <v>100</v>
      </c>
      <c r="Y6" s="11">
        <f t="shared" si="2"/>
        <v>100</v>
      </c>
      <c r="Z6" s="11">
        <f t="shared" si="2"/>
        <v>100</v>
      </c>
      <c r="AA6" s="11">
        <f t="shared" si="2"/>
        <v>100</v>
      </c>
      <c r="AB6" s="11">
        <f t="shared" ref="AB6" si="3">SUM(AB7:AB12)</f>
        <v>100</v>
      </c>
      <c r="AC6" s="11">
        <f t="shared" ref="AC6:AD6" si="4">SUM(AC7:AC12)</f>
        <v>100</v>
      </c>
      <c r="AD6" s="11">
        <f t="shared" si="4"/>
        <v>100</v>
      </c>
      <c r="AE6" s="11">
        <f t="shared" ref="AE6:AF6" si="5">SUM(AE7:AE12)</f>
        <v>100</v>
      </c>
      <c r="AF6" s="11">
        <f t="shared" si="5"/>
        <v>100</v>
      </c>
      <c r="AG6" s="11"/>
      <c r="AH6" s="10">
        <f>IF(P6-B6=0,"-",P6-B6)</f>
        <v>2807</v>
      </c>
      <c r="AI6" s="11">
        <f>IF(AH6="-","-",(AH6/B6*100))</f>
        <v>10.121150933871782</v>
      </c>
    </row>
    <row r="7" spans="1:35" ht="12" customHeight="1" x14ac:dyDescent="0.25">
      <c r="A7" s="1" t="s">
        <v>11</v>
      </c>
      <c r="B7" s="12">
        <v>2955</v>
      </c>
      <c r="C7" s="12">
        <v>2978</v>
      </c>
      <c r="D7" s="12">
        <v>3040</v>
      </c>
      <c r="E7" s="12">
        <v>3083</v>
      </c>
      <c r="F7" s="12">
        <v>3113</v>
      </c>
      <c r="G7" s="12">
        <v>3136</v>
      </c>
      <c r="H7" s="12">
        <v>3129</v>
      </c>
      <c r="I7" s="12">
        <v>3165</v>
      </c>
      <c r="J7" s="12">
        <v>3183</v>
      </c>
      <c r="K7" s="12">
        <v>3250</v>
      </c>
      <c r="L7" s="12">
        <v>3240</v>
      </c>
      <c r="M7" s="12">
        <f>1492+1736</f>
        <v>3228</v>
      </c>
      <c r="N7" s="12">
        <v>3218</v>
      </c>
      <c r="O7" s="12">
        <v>3165</v>
      </c>
      <c r="P7" s="12">
        <v>3110</v>
      </c>
      <c r="R7" s="13">
        <f t="shared" ref="R7:R15" si="6">B7/B$6*100</f>
        <v>10.654791952116534</v>
      </c>
      <c r="S7" s="13">
        <f t="shared" ref="S7:S15" si="7">C7/C$6*100</f>
        <v>10.633056021708859</v>
      </c>
      <c r="T7" s="13">
        <f t="shared" ref="T7:T15" si="8">D7/D$6*100</f>
        <v>10.721213189913595</v>
      </c>
      <c r="U7" s="13">
        <f t="shared" ref="U7:U15" si="9">E7/E$6*100</f>
        <v>10.816784787032489</v>
      </c>
      <c r="V7" s="13">
        <f t="shared" ref="V7:V15" si="10">F7/F$6*100</f>
        <v>10.859554873369149</v>
      </c>
      <c r="W7" s="13">
        <f t="shared" ref="W7:W15" si="11">G7/G$6*100</f>
        <v>10.845206805920597</v>
      </c>
      <c r="X7" s="13">
        <f t="shared" ref="X7:X15" si="12">H7/H$6*100</f>
        <v>10.79598385260325</v>
      </c>
      <c r="Y7" s="13">
        <f t="shared" ref="Y7:Y15" si="13">I7/I$6*100</f>
        <v>10.833846785787635</v>
      </c>
      <c r="Z7" s="13">
        <f t="shared" ref="Z7:Z15" si="14">J7/J$6*100</f>
        <v>10.793855335887958</v>
      </c>
      <c r="AA7" s="13">
        <f t="shared" ref="AA7:AA15" si="15">K7/K$6*100</f>
        <v>10.91006747457115</v>
      </c>
      <c r="AB7" s="13">
        <f t="shared" ref="AB7:AB15" si="16">L7/L$6*100</f>
        <v>10.841922098781957</v>
      </c>
      <c r="AC7" s="13">
        <f t="shared" ref="AC7:AC15" si="17">M7/M$6*100</f>
        <v>10.713930100567559</v>
      </c>
      <c r="AD7" s="13">
        <f t="shared" ref="AD7:AD15" si="18">N7/N$6*100</f>
        <v>10.60506195623517</v>
      </c>
      <c r="AE7" s="13">
        <f t="shared" ref="AE7:AE15" si="19">O7/O$6*100</f>
        <v>10.425244573273163</v>
      </c>
      <c r="AF7" s="13">
        <f t="shared" ref="AF7:AF15" si="20">P7/P$6*100</f>
        <v>10.18303264464163</v>
      </c>
      <c r="AG7" s="13"/>
      <c r="AH7" s="10">
        <f t="shared" ref="AH7:AH37" si="21">IF(P7-B7=0,"-",P7-B7)</f>
        <v>155</v>
      </c>
      <c r="AI7" s="13">
        <f>IF(AH7="-","-",(AH7/B7*100))</f>
        <v>5.2453468697123524</v>
      </c>
    </row>
    <row r="8" spans="1:35" ht="12" customHeight="1" x14ac:dyDescent="0.25">
      <c r="A8" s="15" t="s">
        <v>12</v>
      </c>
      <c r="B8" s="12">
        <v>3406</v>
      </c>
      <c r="C8" s="12">
        <v>3336</v>
      </c>
      <c r="D8" s="12">
        <v>3318</v>
      </c>
      <c r="E8" s="12">
        <v>3258</v>
      </c>
      <c r="F8" s="12">
        <v>3232</v>
      </c>
      <c r="G8" s="12">
        <v>3249</v>
      </c>
      <c r="H8" s="12">
        <v>3160</v>
      </c>
      <c r="I8" s="12">
        <v>3196</v>
      </c>
      <c r="J8" s="12">
        <v>3228</v>
      </c>
      <c r="K8" s="12">
        <v>3256</v>
      </c>
      <c r="L8" s="12">
        <v>3263</v>
      </c>
      <c r="M8" s="12">
        <f>1746+1543</f>
        <v>3289</v>
      </c>
      <c r="N8" s="12">
        <v>3368</v>
      </c>
      <c r="O8" s="12">
        <v>3406</v>
      </c>
      <c r="P8" s="12">
        <v>3452</v>
      </c>
      <c r="R8" s="13">
        <f t="shared" si="6"/>
        <v>12.280954784740752</v>
      </c>
      <c r="S8" s="13">
        <f t="shared" si="7"/>
        <v>11.911307887313887</v>
      </c>
      <c r="T8" s="13">
        <f t="shared" si="8"/>
        <v>11.701639922412273</v>
      </c>
      <c r="U8" s="13">
        <f t="shared" si="9"/>
        <v>11.430776787593853</v>
      </c>
      <c r="V8" s="13">
        <f t="shared" si="10"/>
        <v>11.274680806530386</v>
      </c>
      <c r="W8" s="13">
        <f t="shared" si="11"/>
        <v>11.235993913404343</v>
      </c>
      <c r="X8" s="13">
        <f t="shared" si="12"/>
        <v>10.902943104578545</v>
      </c>
      <c r="Y8" s="13">
        <f t="shared" si="13"/>
        <v>10.9399602930102</v>
      </c>
      <c r="Z8" s="13">
        <f t="shared" si="14"/>
        <v>10.946454610193632</v>
      </c>
      <c r="AA8" s="13">
        <f t="shared" si="15"/>
        <v>10.930209137601128</v>
      </c>
      <c r="AB8" s="13">
        <f t="shared" si="16"/>
        <v>10.918886360594298</v>
      </c>
      <c r="AC8" s="13">
        <f t="shared" si="17"/>
        <v>10.916392844103688</v>
      </c>
      <c r="AD8" s="13">
        <f t="shared" si="18"/>
        <v>11.099393619825996</v>
      </c>
      <c r="AE8" s="13">
        <f t="shared" si="19"/>
        <v>11.219078362264897</v>
      </c>
      <c r="AF8" s="13">
        <f t="shared" si="20"/>
        <v>11.30283880684981</v>
      </c>
      <c r="AG8" s="13"/>
      <c r="AH8" s="10">
        <f t="shared" si="21"/>
        <v>46</v>
      </c>
      <c r="AI8" s="82">
        <f t="shared" ref="AI8:AI15" si="22">IF(AH8="-","-",(AH8/B8*100))</f>
        <v>1.3505578391074575</v>
      </c>
    </row>
    <row r="9" spans="1:35" ht="12" customHeight="1" x14ac:dyDescent="0.25">
      <c r="A9" s="16" t="s">
        <v>13</v>
      </c>
      <c r="B9" s="12">
        <v>2930</v>
      </c>
      <c r="C9" s="12">
        <v>2970</v>
      </c>
      <c r="D9" s="12">
        <v>3068</v>
      </c>
      <c r="E9" s="12">
        <v>3103</v>
      </c>
      <c r="F9" s="12">
        <v>3103</v>
      </c>
      <c r="G9" s="12">
        <v>3141</v>
      </c>
      <c r="H9" s="12">
        <v>3185</v>
      </c>
      <c r="I9" s="12">
        <v>3166</v>
      </c>
      <c r="J9" s="12">
        <v>3146</v>
      </c>
      <c r="K9" s="12">
        <v>3067</v>
      </c>
      <c r="L9" s="12">
        <v>2985</v>
      </c>
      <c r="M9" s="12">
        <f>1638+1264</f>
        <v>2902</v>
      </c>
      <c r="N9" s="12">
        <v>2756</v>
      </c>
      <c r="O9" s="12">
        <v>2644</v>
      </c>
      <c r="P9" s="12">
        <v>2614</v>
      </c>
      <c r="R9" s="13">
        <f t="shared" si="6"/>
        <v>10.56464988822384</v>
      </c>
      <c r="S9" s="13">
        <f t="shared" si="7"/>
        <v>10.604491734209304</v>
      </c>
      <c r="T9" s="13">
        <f t="shared" si="8"/>
        <v>10.819961206136485</v>
      </c>
      <c r="U9" s="13">
        <f t="shared" si="9"/>
        <v>10.886955301382359</v>
      </c>
      <c r="V9" s="13">
        <f t="shared" si="10"/>
        <v>10.824670341170725</v>
      </c>
      <c r="W9" s="13">
        <f t="shared" si="11"/>
        <v>10.862498270853507</v>
      </c>
      <c r="X9" s="13">
        <f t="shared" si="12"/>
        <v>10.989200565848947</v>
      </c>
      <c r="Y9" s="13">
        <f t="shared" si="13"/>
        <v>10.837269802149654</v>
      </c>
      <c r="Z9" s="13">
        <f t="shared" si="14"/>
        <v>10.668384821458849</v>
      </c>
      <c r="AA9" s="13">
        <f t="shared" si="15"/>
        <v>10.295746752156838</v>
      </c>
      <c r="AB9" s="13">
        <f t="shared" si="16"/>
        <v>9.9886226743407835</v>
      </c>
      <c r="AC9" s="13">
        <f t="shared" si="17"/>
        <v>9.6319160941285809</v>
      </c>
      <c r="AD9" s="13">
        <f t="shared" si="18"/>
        <v>9.0825204323754285</v>
      </c>
      <c r="AE9" s="13">
        <f t="shared" si="19"/>
        <v>8.7091142659507881</v>
      </c>
      <c r="AF9" s="13">
        <f t="shared" si="20"/>
        <v>8.5589862807373702</v>
      </c>
      <c r="AG9" s="13"/>
      <c r="AH9" s="10">
        <f t="shared" si="21"/>
        <v>-316</v>
      </c>
      <c r="AI9" s="13">
        <f t="shared" si="22"/>
        <v>-10.784982935153584</v>
      </c>
    </row>
    <row r="10" spans="1:35" ht="12" customHeight="1" x14ac:dyDescent="0.25">
      <c r="A10" s="1" t="s">
        <v>5</v>
      </c>
      <c r="B10" s="12">
        <v>7432</v>
      </c>
      <c r="C10" s="12">
        <v>7482</v>
      </c>
      <c r="D10" s="12">
        <v>7528</v>
      </c>
      <c r="E10" s="12">
        <v>7552</v>
      </c>
      <c r="F10" s="12">
        <v>7577</v>
      </c>
      <c r="G10" s="12">
        <v>7545</v>
      </c>
      <c r="H10" s="12">
        <v>7466</v>
      </c>
      <c r="I10" s="12">
        <v>7470</v>
      </c>
      <c r="J10" s="12">
        <v>7430</v>
      </c>
      <c r="K10" s="12">
        <v>7497</v>
      </c>
      <c r="L10" s="12">
        <v>7559</v>
      </c>
      <c r="M10" s="12">
        <f>1913+1935+1891+1962</f>
        <v>7701</v>
      </c>
      <c r="N10" s="12">
        <v>7766</v>
      </c>
      <c r="O10" s="12">
        <v>7765</v>
      </c>
      <c r="P10" s="12">
        <v>7807</v>
      </c>
      <c r="R10" s="13">
        <f t="shared" si="6"/>
        <v>26.797432754020335</v>
      </c>
      <c r="S10" s="13">
        <f t="shared" si="7"/>
        <v>26.714749883957584</v>
      </c>
      <c r="T10" s="13">
        <f t="shared" si="8"/>
        <v>26.54910950449656</v>
      </c>
      <c r="U10" s="13">
        <f t="shared" si="9"/>
        <v>26.496386218510981</v>
      </c>
      <c r="V10" s="13">
        <f t="shared" si="10"/>
        <v>26.432010046745276</v>
      </c>
      <c r="W10" s="13">
        <f t="shared" si="11"/>
        <v>26.092820583759856</v>
      </c>
      <c r="X10" s="13">
        <f t="shared" si="12"/>
        <v>25.759928233792223</v>
      </c>
      <c r="Y10" s="13">
        <f t="shared" si="13"/>
        <v>25.56993222427603</v>
      </c>
      <c r="Z10" s="13">
        <f t="shared" si="14"/>
        <v>25.195835735358944</v>
      </c>
      <c r="AA10" s="13">
        <f t="shared" si="15"/>
        <v>25.167007955956898</v>
      </c>
      <c r="AB10" s="13">
        <f t="shared" si="16"/>
        <v>25.294471958238525</v>
      </c>
      <c r="AC10" s="13">
        <f t="shared" si="17"/>
        <v>25.560091606093799</v>
      </c>
      <c r="AD10" s="13">
        <f t="shared" si="18"/>
        <v>25.593197996308991</v>
      </c>
      <c r="AE10" s="13">
        <f t="shared" si="19"/>
        <v>25.577258802990876</v>
      </c>
      <c r="AF10" s="13">
        <f t="shared" si="20"/>
        <v>25.562358796372092</v>
      </c>
      <c r="AG10" s="13"/>
      <c r="AH10" s="10">
        <f t="shared" si="21"/>
        <v>375</v>
      </c>
      <c r="AI10" s="13">
        <f t="shared" si="22"/>
        <v>5.0457481162540372</v>
      </c>
    </row>
    <row r="11" spans="1:35" ht="12" customHeight="1" x14ac:dyDescent="0.25">
      <c r="A11" s="1" t="s">
        <v>6</v>
      </c>
      <c r="B11" s="12">
        <v>6078</v>
      </c>
      <c r="C11" s="12">
        <v>6096</v>
      </c>
      <c r="D11" s="12">
        <v>6043</v>
      </c>
      <c r="E11" s="12">
        <v>5979</v>
      </c>
      <c r="F11" s="12">
        <v>5936</v>
      </c>
      <c r="G11" s="12">
        <v>5946</v>
      </c>
      <c r="H11" s="12">
        <v>6020</v>
      </c>
      <c r="I11" s="12">
        <v>6048</v>
      </c>
      <c r="J11" s="12">
        <v>6101</v>
      </c>
      <c r="K11" s="12">
        <v>6099</v>
      </c>
      <c r="L11" s="12">
        <v>6051</v>
      </c>
      <c r="M11" s="12">
        <f>2097+2061+1920</f>
        <v>6078</v>
      </c>
      <c r="N11" s="12">
        <v>6136</v>
      </c>
      <c r="O11" s="12">
        <v>6139</v>
      </c>
      <c r="P11" s="12">
        <v>6174</v>
      </c>
      <c r="R11" s="13">
        <f t="shared" si="6"/>
        <v>21.915338573591981</v>
      </c>
      <c r="S11" s="13">
        <f t="shared" si="7"/>
        <v>21.765987074659908</v>
      </c>
      <c r="T11" s="13">
        <f t="shared" si="8"/>
        <v>21.311937929818374</v>
      </c>
      <c r="U11" s="13">
        <f t="shared" si="9"/>
        <v>20.977475264893691</v>
      </c>
      <c r="V11" s="13">
        <f t="shared" si="10"/>
        <v>20.707458312984024</v>
      </c>
      <c r="W11" s="13">
        <f t="shared" si="11"/>
        <v>20.563010098215521</v>
      </c>
      <c r="X11" s="13">
        <f t="shared" si="12"/>
        <v>20.770796673912294</v>
      </c>
      <c r="Y11" s="13">
        <f t="shared" si="13"/>
        <v>20.702402957486139</v>
      </c>
      <c r="Z11" s="13">
        <f t="shared" si="14"/>
        <v>20.68907050086473</v>
      </c>
      <c r="AA11" s="13">
        <f t="shared" si="15"/>
        <v>20.474000469972136</v>
      </c>
      <c r="AB11" s="13">
        <f t="shared" si="16"/>
        <v>20.24829340115112</v>
      </c>
      <c r="AC11" s="13">
        <f t="shared" si="17"/>
        <v>20.173255003485014</v>
      </c>
      <c r="AD11" s="13">
        <f t="shared" si="18"/>
        <v>20.221460585288689</v>
      </c>
      <c r="AE11" s="13">
        <f t="shared" si="19"/>
        <v>20.221351164399355</v>
      </c>
      <c r="AF11" s="13">
        <f t="shared" si="20"/>
        <v>20.215448086179236</v>
      </c>
      <c r="AG11" s="13"/>
      <c r="AH11" s="10">
        <f t="shared" si="21"/>
        <v>96</v>
      </c>
      <c r="AI11" s="82">
        <f t="shared" si="22"/>
        <v>1.5794669299111548</v>
      </c>
    </row>
    <row r="12" spans="1:35" ht="12" customHeight="1" x14ac:dyDescent="0.25">
      <c r="A12" s="1" t="s">
        <v>7</v>
      </c>
      <c r="B12" s="12">
        <v>4933</v>
      </c>
      <c r="C12" s="12">
        <v>5145</v>
      </c>
      <c r="D12" s="12">
        <v>5358</v>
      </c>
      <c r="E12" s="12">
        <v>5527</v>
      </c>
      <c r="F12" s="12">
        <v>5705</v>
      </c>
      <c r="G12" s="12">
        <v>5899</v>
      </c>
      <c r="H12" s="12">
        <v>6023</v>
      </c>
      <c r="I12" s="12">
        <v>6169</v>
      </c>
      <c r="J12" s="12">
        <v>6401</v>
      </c>
      <c r="K12" s="12">
        <v>6620</v>
      </c>
      <c r="L12" s="12">
        <v>6786</v>
      </c>
      <c r="M12" s="12">
        <f>1976+4955</f>
        <v>6931</v>
      </c>
      <c r="N12" s="12">
        <v>7100</v>
      </c>
      <c r="O12" s="12">
        <v>7240</v>
      </c>
      <c r="P12" s="12">
        <v>7384</v>
      </c>
      <c r="Q12" s="55" t="s">
        <v>8</v>
      </c>
      <c r="R12" s="13">
        <f t="shared" si="6"/>
        <v>17.786832047306554</v>
      </c>
      <c r="S12" s="13">
        <f t="shared" si="7"/>
        <v>18.370407398150462</v>
      </c>
      <c r="T12" s="13">
        <f t="shared" si="8"/>
        <v>18.896138247222712</v>
      </c>
      <c r="U12" s="13">
        <f t="shared" si="9"/>
        <v>19.391621640586624</v>
      </c>
      <c r="V12" s="13">
        <f t="shared" si="10"/>
        <v>19.901625619200448</v>
      </c>
      <c r="W12" s="13">
        <f t="shared" si="11"/>
        <v>20.400470327846175</v>
      </c>
      <c r="X12" s="13">
        <f t="shared" si="12"/>
        <v>20.781147569264739</v>
      </c>
      <c r="Y12" s="13">
        <f t="shared" si="13"/>
        <v>21.11658793729034</v>
      </c>
      <c r="Z12" s="13">
        <f t="shared" si="14"/>
        <v>21.706398996235883</v>
      </c>
      <c r="AA12" s="13">
        <f t="shared" si="15"/>
        <v>22.22296820974185</v>
      </c>
      <c r="AB12" s="13">
        <f t="shared" si="16"/>
        <v>22.70780350689332</v>
      </c>
      <c r="AC12" s="13">
        <f t="shared" si="17"/>
        <v>23.00441435162136</v>
      </c>
      <c r="AD12" s="13">
        <f t="shared" si="18"/>
        <v>23.398365409965727</v>
      </c>
      <c r="AE12" s="13">
        <f t="shared" si="19"/>
        <v>23.847952831120921</v>
      </c>
      <c r="AF12" s="13">
        <f t="shared" si="20"/>
        <v>24.17733538521987</v>
      </c>
      <c r="AG12" s="13"/>
      <c r="AH12" s="10">
        <f t="shared" si="21"/>
        <v>2451</v>
      </c>
      <c r="AI12" s="13">
        <f t="shared" si="22"/>
        <v>49.685789580377055</v>
      </c>
    </row>
    <row r="13" spans="1:35" ht="17.25" customHeight="1" x14ac:dyDescent="0.2">
      <c r="A13" s="1" t="s">
        <v>14</v>
      </c>
      <c r="B13" s="12">
        <f t="shared" ref="B13:J13" si="23">SUM(B7:B8)</f>
        <v>6361</v>
      </c>
      <c r="C13" s="12">
        <f t="shared" si="23"/>
        <v>6314</v>
      </c>
      <c r="D13" s="12">
        <f t="shared" si="23"/>
        <v>6358</v>
      </c>
      <c r="E13" s="12">
        <f t="shared" si="23"/>
        <v>6341</v>
      </c>
      <c r="F13" s="12">
        <f t="shared" si="23"/>
        <v>6345</v>
      </c>
      <c r="G13" s="12">
        <f t="shared" si="23"/>
        <v>6385</v>
      </c>
      <c r="H13" s="12">
        <f t="shared" si="23"/>
        <v>6289</v>
      </c>
      <c r="I13" s="12">
        <f t="shared" si="23"/>
        <v>6361</v>
      </c>
      <c r="J13" s="12">
        <f t="shared" si="23"/>
        <v>6411</v>
      </c>
      <c r="K13" s="12">
        <f t="shared" ref="K13" si="24">SUM(K7:K8)</f>
        <v>6506</v>
      </c>
      <c r="L13" s="12">
        <f>SUM(L7:L8)</f>
        <v>6503</v>
      </c>
      <c r="M13" s="12">
        <f>SUM(M7:M8)</f>
        <v>6517</v>
      </c>
      <c r="N13" s="12">
        <f>SUM(N7:N8)</f>
        <v>6586</v>
      </c>
      <c r="O13" s="12">
        <f>SUM(O7:O8)</f>
        <v>6571</v>
      </c>
      <c r="P13" s="12">
        <f t="shared" ref="P13" si="25">SUM(P7:P8)</f>
        <v>6562</v>
      </c>
      <c r="Q13" s="12"/>
      <c r="R13" s="13">
        <f t="shared" si="6"/>
        <v>22.935746736857286</v>
      </c>
      <c r="S13" s="13">
        <f t="shared" si="7"/>
        <v>22.544363909022742</v>
      </c>
      <c r="T13" s="13">
        <f t="shared" si="8"/>
        <v>22.422853112325868</v>
      </c>
      <c r="U13" s="13">
        <f t="shared" si="9"/>
        <v>22.247561574626342</v>
      </c>
      <c r="V13" s="13">
        <f t="shared" si="10"/>
        <v>22.134235679899533</v>
      </c>
      <c r="W13" s="13">
        <f t="shared" si="11"/>
        <v>22.081200719324944</v>
      </c>
      <c r="X13" s="13">
        <f t="shared" si="12"/>
        <v>21.698926957181797</v>
      </c>
      <c r="Y13" s="13">
        <f t="shared" si="13"/>
        <v>21.773807078797837</v>
      </c>
      <c r="Z13" s="13">
        <f t="shared" si="14"/>
        <v>21.740309946081592</v>
      </c>
      <c r="AA13" s="13">
        <f t="shared" si="15"/>
        <v>21.840276612172278</v>
      </c>
      <c r="AB13" s="13">
        <f t="shared" si="16"/>
        <v>21.760808459376253</v>
      </c>
      <c r="AC13" s="13">
        <f t="shared" si="17"/>
        <v>21.630322944671246</v>
      </c>
      <c r="AD13" s="13">
        <f t="shared" si="18"/>
        <v>21.704455576061164</v>
      </c>
      <c r="AE13" s="13">
        <f t="shared" si="19"/>
        <v>21.64432293553806</v>
      </c>
      <c r="AF13" s="13">
        <f t="shared" si="20"/>
        <v>21.485871451491438</v>
      </c>
      <c r="AG13" s="13"/>
      <c r="AH13" s="10">
        <f t="shared" si="21"/>
        <v>201</v>
      </c>
      <c r="AI13" s="13">
        <f t="shared" si="22"/>
        <v>3.1598805219305146</v>
      </c>
    </row>
    <row r="14" spans="1:35" ht="12" customHeight="1" x14ac:dyDescent="0.2">
      <c r="A14" s="1" t="s">
        <v>15</v>
      </c>
      <c r="B14" s="12">
        <f t="shared" ref="B14:J14" si="26">SUM(B9:B11)</f>
        <v>16440</v>
      </c>
      <c r="C14" s="12">
        <f t="shared" si="26"/>
        <v>16548</v>
      </c>
      <c r="D14" s="12">
        <f t="shared" si="26"/>
        <v>16639</v>
      </c>
      <c r="E14" s="12">
        <f t="shared" si="26"/>
        <v>16634</v>
      </c>
      <c r="F14" s="12">
        <f t="shared" si="26"/>
        <v>16616</v>
      </c>
      <c r="G14" s="12">
        <f t="shared" si="26"/>
        <v>16632</v>
      </c>
      <c r="H14" s="12">
        <f t="shared" si="26"/>
        <v>16671</v>
      </c>
      <c r="I14" s="12">
        <f t="shared" si="26"/>
        <v>16684</v>
      </c>
      <c r="J14" s="12">
        <f t="shared" si="26"/>
        <v>16677</v>
      </c>
      <c r="K14" s="12">
        <f t="shared" ref="K14:L14" si="27">SUM(K9:K11)</f>
        <v>16663</v>
      </c>
      <c r="L14" s="12">
        <f t="shared" si="27"/>
        <v>16595</v>
      </c>
      <c r="M14" s="12">
        <f>SUM(M9:M11)</f>
        <v>16681</v>
      </c>
      <c r="N14" s="12">
        <f>SUM(N9:N11)</f>
        <v>16658</v>
      </c>
      <c r="O14" s="12">
        <f>SUM(O9:O11)</f>
        <v>16548</v>
      </c>
      <c r="P14" s="12">
        <f t="shared" ref="P14" si="28">SUM(P9:P11)</f>
        <v>16595</v>
      </c>
      <c r="Q14" s="12"/>
      <c r="R14" s="13">
        <f t="shared" si="6"/>
        <v>59.277421215836156</v>
      </c>
      <c r="S14" s="13">
        <f t="shared" si="7"/>
        <v>59.085228692826796</v>
      </c>
      <c r="T14" s="13">
        <f t="shared" si="8"/>
        <v>58.681008640451417</v>
      </c>
      <c r="U14" s="13">
        <f t="shared" si="9"/>
        <v>58.360816784787026</v>
      </c>
      <c r="V14" s="13">
        <f t="shared" si="10"/>
        <v>57.964138700900023</v>
      </c>
      <c r="W14" s="13">
        <f t="shared" si="11"/>
        <v>57.518328952828881</v>
      </c>
      <c r="X14" s="13">
        <f t="shared" si="12"/>
        <v>57.519925473553457</v>
      </c>
      <c r="Y14" s="13">
        <f t="shared" si="13"/>
        <v>57.109604983911822</v>
      </c>
      <c r="Z14" s="13">
        <f t="shared" si="14"/>
        <v>56.553291057682529</v>
      </c>
      <c r="AA14" s="13">
        <f t="shared" si="15"/>
        <v>55.936755178085875</v>
      </c>
      <c r="AB14" s="13">
        <f t="shared" si="16"/>
        <v>55.531388033730423</v>
      </c>
      <c r="AC14" s="13">
        <f t="shared" si="17"/>
        <v>55.365262703707394</v>
      </c>
      <c r="AD14" s="13">
        <f t="shared" si="18"/>
        <v>54.897179013973108</v>
      </c>
      <c r="AE14" s="13">
        <f t="shared" si="19"/>
        <v>54.507724233341015</v>
      </c>
      <c r="AF14" s="13">
        <f t="shared" si="20"/>
        <v>54.336793163288696</v>
      </c>
      <c r="AG14" s="13"/>
      <c r="AH14" s="10">
        <f t="shared" si="21"/>
        <v>155</v>
      </c>
      <c r="AI14" s="13">
        <f t="shared" si="22"/>
        <v>0.94282238442822386</v>
      </c>
    </row>
    <row r="15" spans="1:35" ht="12" customHeight="1" x14ac:dyDescent="0.2">
      <c r="A15" s="1" t="s">
        <v>7</v>
      </c>
      <c r="B15" s="12">
        <f>SUM(B12)</f>
        <v>4933</v>
      </c>
      <c r="C15" s="12">
        <f>SUM(C12)</f>
        <v>5145</v>
      </c>
      <c r="D15" s="12">
        <f>SUM(D12)</f>
        <v>5358</v>
      </c>
      <c r="E15" s="12">
        <f>SUM(E12)</f>
        <v>5527</v>
      </c>
      <c r="F15" s="12">
        <f t="shared" ref="F15:K15" si="29">SUM(F12:F12)</f>
        <v>5705</v>
      </c>
      <c r="G15" s="12">
        <f t="shared" si="29"/>
        <v>5899</v>
      </c>
      <c r="H15" s="12">
        <f t="shared" si="29"/>
        <v>6023</v>
      </c>
      <c r="I15" s="12">
        <f t="shared" si="29"/>
        <v>6169</v>
      </c>
      <c r="J15" s="12">
        <f t="shared" si="29"/>
        <v>6401</v>
      </c>
      <c r="K15" s="12">
        <f t="shared" si="29"/>
        <v>6620</v>
      </c>
      <c r="L15" s="12">
        <f t="shared" ref="L15" si="30">SUM(L12:L12)</f>
        <v>6786</v>
      </c>
      <c r="M15" s="12">
        <f>M12</f>
        <v>6931</v>
      </c>
      <c r="N15" s="12">
        <f>N12</f>
        <v>7100</v>
      </c>
      <c r="O15" s="12">
        <f>O12</f>
        <v>7240</v>
      </c>
      <c r="P15" s="12">
        <f t="shared" ref="P15" si="31">P12</f>
        <v>7384</v>
      </c>
      <c r="Q15" s="12"/>
      <c r="R15" s="14">
        <f t="shared" si="6"/>
        <v>17.786832047306554</v>
      </c>
      <c r="S15" s="14">
        <f t="shared" si="7"/>
        <v>18.370407398150462</v>
      </c>
      <c r="T15" s="14">
        <f t="shared" si="8"/>
        <v>18.896138247222712</v>
      </c>
      <c r="U15" s="14">
        <f t="shared" si="9"/>
        <v>19.391621640586624</v>
      </c>
      <c r="V15" s="14">
        <f t="shared" si="10"/>
        <v>19.901625619200448</v>
      </c>
      <c r="W15" s="14">
        <f t="shared" si="11"/>
        <v>20.400470327846175</v>
      </c>
      <c r="X15" s="14">
        <f t="shared" si="12"/>
        <v>20.781147569264739</v>
      </c>
      <c r="Y15" s="14">
        <f t="shared" si="13"/>
        <v>21.11658793729034</v>
      </c>
      <c r="Z15" s="14">
        <f t="shared" si="14"/>
        <v>21.706398996235883</v>
      </c>
      <c r="AA15" s="14">
        <f t="shared" si="15"/>
        <v>22.22296820974185</v>
      </c>
      <c r="AB15" s="14">
        <f t="shared" si="16"/>
        <v>22.70780350689332</v>
      </c>
      <c r="AC15" s="14">
        <f t="shared" si="17"/>
        <v>23.00441435162136</v>
      </c>
      <c r="AD15" s="14">
        <f t="shared" si="18"/>
        <v>23.398365409965727</v>
      </c>
      <c r="AE15" s="14">
        <f t="shared" si="19"/>
        <v>23.847952831120921</v>
      </c>
      <c r="AF15" s="14">
        <f t="shared" si="20"/>
        <v>24.17733538521987</v>
      </c>
      <c r="AG15" s="14"/>
      <c r="AH15" s="10">
        <f t="shared" si="21"/>
        <v>2451</v>
      </c>
      <c r="AI15" s="13">
        <f t="shared" si="22"/>
        <v>49.685789580377055</v>
      </c>
    </row>
    <row r="16" spans="1:35" ht="17.25" customHeight="1" x14ac:dyDescent="0.25">
      <c r="A16" s="9" t="s">
        <v>9</v>
      </c>
      <c r="B16" s="8"/>
      <c r="C16" s="8"/>
      <c r="D16" s="8"/>
      <c r="E16" s="8"/>
      <c r="R16" s="8"/>
      <c r="S16" s="8"/>
      <c r="T16" s="8"/>
      <c r="AH16" s="10"/>
      <c r="AI16" s="11"/>
    </row>
    <row r="17" spans="1:35" ht="12" customHeight="1" x14ac:dyDescent="0.2">
      <c r="A17" s="9" t="s">
        <v>4</v>
      </c>
      <c r="B17" s="10">
        <f t="shared" ref="B17:G17" si="32">SUM(B18:B23)</f>
        <v>48494</v>
      </c>
      <c r="C17" s="10">
        <f t="shared" si="32"/>
        <v>48447</v>
      </c>
      <c r="D17" s="10">
        <f t="shared" si="32"/>
        <v>48204</v>
      </c>
      <c r="E17" s="10">
        <f t="shared" si="32"/>
        <v>48062</v>
      </c>
      <c r="F17" s="10">
        <f t="shared" si="32"/>
        <v>48153</v>
      </c>
      <c r="G17" s="10">
        <f t="shared" si="32"/>
        <v>48617</v>
      </c>
      <c r="H17" s="10">
        <v>49121</v>
      </c>
      <c r="I17" s="10">
        <v>49810</v>
      </c>
      <c r="J17" s="10">
        <v>50481</v>
      </c>
      <c r="K17" s="10">
        <v>51336</v>
      </c>
      <c r="L17" s="10">
        <f>SUM(L18:L23)</f>
        <v>52081</v>
      </c>
      <c r="M17" s="10">
        <f t="shared" ref="M17:P17" si="33">SUM(M18:M23)</f>
        <v>52838</v>
      </c>
      <c r="N17" s="10">
        <f t="shared" si="33"/>
        <v>53515</v>
      </c>
      <c r="O17" s="10">
        <f t="shared" si="33"/>
        <v>54060</v>
      </c>
      <c r="P17" s="10">
        <f t="shared" si="33"/>
        <v>54440</v>
      </c>
      <c r="Q17" s="10"/>
      <c r="R17" s="11">
        <f t="shared" ref="R17:Z17" si="34">SUM(R18:R23)</f>
        <v>100</v>
      </c>
      <c r="S17" s="11">
        <f t="shared" si="34"/>
        <v>100</v>
      </c>
      <c r="T17" s="11">
        <f t="shared" si="34"/>
        <v>99.999999999999986</v>
      </c>
      <c r="U17" s="11">
        <f t="shared" si="34"/>
        <v>100</v>
      </c>
      <c r="V17" s="11">
        <f t="shared" si="34"/>
        <v>100</v>
      </c>
      <c r="W17" s="11">
        <f t="shared" si="34"/>
        <v>100</v>
      </c>
      <c r="X17" s="11">
        <f t="shared" si="34"/>
        <v>100.00000000000001</v>
      </c>
      <c r="Y17" s="11">
        <f t="shared" si="34"/>
        <v>100</v>
      </c>
      <c r="Z17" s="11">
        <f t="shared" si="34"/>
        <v>100</v>
      </c>
      <c r="AA17" s="11">
        <f t="shared" ref="AA17:AB17" si="35">SUM(AA18:AA23)</f>
        <v>100</v>
      </c>
      <c r="AB17" s="11">
        <f t="shared" si="35"/>
        <v>100</v>
      </c>
      <c r="AC17" s="11">
        <f t="shared" ref="AC17:AD17" si="36">SUM(AC18:AC23)</f>
        <v>100</v>
      </c>
      <c r="AD17" s="11">
        <f t="shared" si="36"/>
        <v>100</v>
      </c>
      <c r="AE17" s="11">
        <f t="shared" ref="AE17:AF17" si="37">SUM(AE18:AE23)</f>
        <v>100</v>
      </c>
      <c r="AF17" s="11">
        <f t="shared" si="37"/>
        <v>100</v>
      </c>
      <c r="AH17" s="10">
        <f t="shared" si="21"/>
        <v>5946</v>
      </c>
      <c r="AI17" s="11">
        <f>IF(AH17="-","-",(AH17/B17*100))</f>
        <v>12.2613106776096</v>
      </c>
    </row>
    <row r="18" spans="1:35" ht="12" customHeight="1" x14ac:dyDescent="0.25">
      <c r="A18" s="1" t="s">
        <v>11</v>
      </c>
      <c r="B18" s="12">
        <v>6970</v>
      </c>
      <c r="C18" s="12">
        <v>6848</v>
      </c>
      <c r="D18" s="12">
        <v>6772</v>
      </c>
      <c r="E18" s="12">
        <v>6658</v>
      </c>
      <c r="F18" s="12">
        <v>6645</v>
      </c>
      <c r="G18" s="12">
        <v>6644</v>
      </c>
      <c r="H18" s="12">
        <v>6629</v>
      </c>
      <c r="I18" s="12">
        <v>6799</v>
      </c>
      <c r="J18" s="12">
        <v>6922</v>
      </c>
      <c r="K18" s="12">
        <v>7061</v>
      </c>
      <c r="L18" s="12">
        <v>7161</v>
      </c>
      <c r="M18" s="12">
        <v>7255</v>
      </c>
      <c r="N18" s="12">
        <v>7402</v>
      </c>
      <c r="O18" s="12">
        <v>7399</v>
      </c>
      <c r="P18" s="12">
        <v>7346</v>
      </c>
      <c r="R18" s="13">
        <f t="shared" ref="R18:R26" si="38">B18/B$17*100</f>
        <v>14.372912112838701</v>
      </c>
      <c r="S18" s="13">
        <f t="shared" ref="S18:S26" si="39">C18/C$17*100</f>
        <v>14.135034161041963</v>
      </c>
      <c r="T18" s="13">
        <f t="shared" ref="T18:T26" si="40">D18/D$17*100</f>
        <v>14.048626669985891</v>
      </c>
      <c r="U18" s="13">
        <f t="shared" ref="U18:U26" si="41">E18/E$17*100</f>
        <v>13.852939952561275</v>
      </c>
      <c r="V18" s="13">
        <f t="shared" ref="V18:V26" si="42">F18/F$17*100</f>
        <v>13.79976325462588</v>
      </c>
      <c r="W18" s="13">
        <f t="shared" ref="W18:W26" si="43">G18/G$17*100</f>
        <v>13.666001604377071</v>
      </c>
      <c r="X18" s="13">
        <f t="shared" ref="X18:X26" si="44">H18/H$17*100</f>
        <v>13.495246432279473</v>
      </c>
      <c r="Y18" s="13">
        <f t="shared" ref="Y18:Y26" si="45">I18/I$17*100</f>
        <v>13.649869504115639</v>
      </c>
      <c r="Z18" s="13">
        <f t="shared" ref="Z18:Z26" si="46">J18/J$17*100</f>
        <v>13.712089697113766</v>
      </c>
      <c r="AA18" s="13">
        <f t="shared" ref="AA18:AA26" si="47">K18/K$17*100</f>
        <v>13.754480286738351</v>
      </c>
      <c r="AB18" s="13">
        <f t="shared" ref="AB18:AB26" si="48">L18/L$17*100</f>
        <v>13.74973598817227</v>
      </c>
      <c r="AC18" s="13">
        <f t="shared" ref="AC18:AC26" si="49">M18/M$17*100</f>
        <v>13.730648396987016</v>
      </c>
      <c r="AD18" s="13">
        <f t="shared" ref="AD18:AD26" si="50">N18/N$17*100</f>
        <v>13.831635989909371</v>
      </c>
      <c r="AE18" s="13">
        <f t="shared" ref="AE18:AF26" si="51">O18/O$17*100</f>
        <v>13.686644469108398</v>
      </c>
      <c r="AF18" s="13">
        <f t="shared" si="51"/>
        <v>13.49375459221161</v>
      </c>
      <c r="AH18" s="10">
        <f t="shared" si="21"/>
        <v>376</v>
      </c>
      <c r="AI18" s="13">
        <f t="shared" ref="AI18:AI26" si="52">IF(AH18="-","-",(AH18/B18*100))</f>
        <v>5.3945480631276901</v>
      </c>
    </row>
    <row r="19" spans="1:35" ht="12" customHeight="1" x14ac:dyDescent="0.25">
      <c r="A19" s="15" t="s">
        <v>12</v>
      </c>
      <c r="B19" s="12">
        <v>7386</v>
      </c>
      <c r="C19" s="12">
        <v>7311</v>
      </c>
      <c r="D19" s="12">
        <v>7154</v>
      </c>
      <c r="E19" s="12">
        <v>7120</v>
      </c>
      <c r="F19" s="12">
        <v>7094</v>
      </c>
      <c r="G19" s="12">
        <v>7190</v>
      </c>
      <c r="H19" s="12">
        <v>7227</v>
      </c>
      <c r="I19" s="12">
        <v>7216</v>
      </c>
      <c r="J19" s="12">
        <v>7245</v>
      </c>
      <c r="K19" s="12">
        <v>7246</v>
      </c>
      <c r="L19" s="12">
        <v>7328</v>
      </c>
      <c r="M19" s="12">
        <v>7344</v>
      </c>
      <c r="N19" s="12">
        <v>7404</v>
      </c>
      <c r="O19" s="12">
        <v>7369</v>
      </c>
      <c r="P19" s="12">
        <v>7411</v>
      </c>
      <c r="R19" s="13">
        <f t="shared" si="38"/>
        <v>15.230750195900525</v>
      </c>
      <c r="S19" s="13">
        <f t="shared" si="39"/>
        <v>15.090717691497927</v>
      </c>
      <c r="T19" s="13">
        <f t="shared" si="40"/>
        <v>14.841092025558044</v>
      </c>
      <c r="U19" s="13">
        <f t="shared" si="41"/>
        <v>14.814198327160751</v>
      </c>
      <c r="V19" s="13">
        <f t="shared" si="42"/>
        <v>14.732207754449359</v>
      </c>
      <c r="W19" s="13">
        <f t="shared" si="43"/>
        <v>14.789065553201555</v>
      </c>
      <c r="X19" s="13">
        <f t="shared" si="44"/>
        <v>14.712648358136033</v>
      </c>
      <c r="Y19" s="13">
        <f t="shared" si="45"/>
        <v>14.48705079301345</v>
      </c>
      <c r="Z19" s="13">
        <f t="shared" si="46"/>
        <v>14.351934391157069</v>
      </c>
      <c r="AA19" s="13">
        <f t="shared" si="47"/>
        <v>14.114851176562256</v>
      </c>
      <c r="AB19" s="13">
        <f t="shared" si="48"/>
        <v>14.070390353487836</v>
      </c>
      <c r="AC19" s="13">
        <f t="shared" si="49"/>
        <v>13.899087777735719</v>
      </c>
      <c r="AD19" s="13">
        <f t="shared" si="50"/>
        <v>13.835373259833691</v>
      </c>
      <c r="AE19" s="13">
        <f t="shared" si="51"/>
        <v>13.631150573436923</v>
      </c>
      <c r="AF19" s="13">
        <f t="shared" si="51"/>
        <v>13.613152094048495</v>
      </c>
      <c r="AG19" s="13"/>
      <c r="AH19" s="10">
        <f t="shared" si="21"/>
        <v>25</v>
      </c>
      <c r="AI19" s="13">
        <f t="shared" si="52"/>
        <v>0.33847820200379097</v>
      </c>
    </row>
    <row r="20" spans="1:35" ht="12" customHeight="1" x14ac:dyDescent="0.25">
      <c r="A20" s="16" t="s">
        <v>13</v>
      </c>
      <c r="B20" s="12">
        <v>5466</v>
      </c>
      <c r="C20" s="12">
        <v>5441</v>
      </c>
      <c r="D20" s="12">
        <v>5340</v>
      </c>
      <c r="E20" s="12">
        <v>5257</v>
      </c>
      <c r="F20" s="12">
        <v>5281</v>
      </c>
      <c r="G20" s="12">
        <v>5400</v>
      </c>
      <c r="H20" s="12">
        <v>5542</v>
      </c>
      <c r="I20" s="12">
        <v>5697</v>
      </c>
      <c r="J20" s="12">
        <v>5852</v>
      </c>
      <c r="K20" s="12">
        <v>5963</v>
      </c>
      <c r="L20" s="12">
        <v>5938</v>
      </c>
      <c r="M20" s="12">
        <v>6005</v>
      </c>
      <c r="N20" s="12">
        <v>5943</v>
      </c>
      <c r="O20" s="12">
        <v>5995</v>
      </c>
      <c r="P20" s="12">
        <v>5907</v>
      </c>
      <c r="R20" s="13">
        <f t="shared" si="38"/>
        <v>11.271497504845961</v>
      </c>
      <c r="S20" s="13">
        <f t="shared" si="39"/>
        <v>11.230829566330216</v>
      </c>
      <c r="T20" s="13">
        <f t="shared" si="40"/>
        <v>11.077918844909137</v>
      </c>
      <c r="U20" s="13">
        <f t="shared" si="41"/>
        <v>10.937955141275852</v>
      </c>
      <c r="V20" s="13">
        <f t="shared" si="42"/>
        <v>10.967125620418249</v>
      </c>
      <c r="W20" s="13">
        <f t="shared" si="43"/>
        <v>11.107225867494909</v>
      </c>
      <c r="X20" s="13">
        <f t="shared" si="44"/>
        <v>11.282343600496732</v>
      </c>
      <c r="Y20" s="13">
        <f t="shared" si="45"/>
        <v>11.437462356956434</v>
      </c>
      <c r="Z20" s="13">
        <f t="shared" si="46"/>
        <v>11.592480339137497</v>
      </c>
      <c r="AA20" s="13">
        <f t="shared" si="47"/>
        <v>11.615630356864578</v>
      </c>
      <c r="AB20" s="13">
        <f t="shared" si="48"/>
        <v>11.401470785891208</v>
      </c>
      <c r="AC20" s="13">
        <f t="shared" si="49"/>
        <v>11.364926757258035</v>
      </c>
      <c r="AD20" s="13">
        <f t="shared" si="50"/>
        <v>11.105297580117723</v>
      </c>
      <c r="AE20" s="13">
        <f t="shared" si="51"/>
        <v>11.089530151683315</v>
      </c>
      <c r="AF20" s="13">
        <f t="shared" si="51"/>
        <v>10.850477590007348</v>
      </c>
      <c r="AH20" s="10">
        <f t="shared" si="21"/>
        <v>441</v>
      </c>
      <c r="AI20" s="13">
        <f t="shared" si="52"/>
        <v>8.0680570801317231</v>
      </c>
    </row>
    <row r="21" spans="1:35" ht="12" customHeight="1" x14ac:dyDescent="0.25">
      <c r="A21" s="1" t="s">
        <v>5</v>
      </c>
      <c r="B21" s="12">
        <v>12855</v>
      </c>
      <c r="C21" s="12">
        <v>12765</v>
      </c>
      <c r="D21" s="12">
        <v>12598</v>
      </c>
      <c r="E21" s="12">
        <v>12419</v>
      </c>
      <c r="F21" s="12">
        <v>12202</v>
      </c>
      <c r="G21" s="12">
        <v>12143</v>
      </c>
      <c r="H21" s="12">
        <v>12140</v>
      </c>
      <c r="I21" s="12">
        <v>12162</v>
      </c>
      <c r="J21" s="12">
        <v>12199</v>
      </c>
      <c r="K21" s="12">
        <v>12489</v>
      </c>
      <c r="L21" s="12">
        <v>12788</v>
      </c>
      <c r="M21" s="12">
        <v>13058</v>
      </c>
      <c r="N21" s="12">
        <v>13365</v>
      </c>
      <c r="O21" s="12">
        <v>13647</v>
      </c>
      <c r="P21" s="12">
        <v>13822</v>
      </c>
      <c r="R21" s="13">
        <f t="shared" si="38"/>
        <v>26.508434033076256</v>
      </c>
      <c r="S21" s="13">
        <f t="shared" si="39"/>
        <v>26.348380704687596</v>
      </c>
      <c r="T21" s="13">
        <f t="shared" si="40"/>
        <v>26.134760600780016</v>
      </c>
      <c r="U21" s="13">
        <f t="shared" si="41"/>
        <v>25.839540593400191</v>
      </c>
      <c r="V21" s="13">
        <f t="shared" si="42"/>
        <v>25.340061886071481</v>
      </c>
      <c r="W21" s="13">
        <f t="shared" si="43"/>
        <v>24.976859946109386</v>
      </c>
      <c r="X21" s="13">
        <f t="shared" si="44"/>
        <v>24.714480568392339</v>
      </c>
      <c r="Y21" s="13">
        <f t="shared" si="45"/>
        <v>24.416783778357757</v>
      </c>
      <c r="Z21" s="13">
        <f t="shared" si="46"/>
        <v>24.165527624254672</v>
      </c>
      <c r="AA21" s="13">
        <f t="shared" si="47"/>
        <v>24.327956989247312</v>
      </c>
      <c r="AB21" s="13">
        <f t="shared" si="48"/>
        <v>24.554060021888979</v>
      </c>
      <c r="AC21" s="13">
        <f t="shared" si="49"/>
        <v>24.713274537264848</v>
      </c>
      <c r="AD21" s="13">
        <f t="shared" si="50"/>
        <v>24.974306269270301</v>
      </c>
      <c r="AE21" s="13">
        <f t="shared" si="51"/>
        <v>25.244173140954494</v>
      </c>
      <c r="AF21" s="13">
        <f t="shared" si="51"/>
        <v>25.389419544452608</v>
      </c>
      <c r="AH21" s="10">
        <f t="shared" si="21"/>
        <v>967</v>
      </c>
      <c r="AI21" s="13">
        <f t="shared" si="52"/>
        <v>7.5223648385842088</v>
      </c>
    </row>
    <row r="22" spans="1:35" ht="12" customHeight="1" x14ac:dyDescent="0.25">
      <c r="A22" s="1" t="s">
        <v>6</v>
      </c>
      <c r="B22" s="12">
        <v>8730</v>
      </c>
      <c r="C22" s="12">
        <v>8810</v>
      </c>
      <c r="D22" s="12">
        <v>8902</v>
      </c>
      <c r="E22" s="12">
        <v>8976</v>
      </c>
      <c r="F22" s="12">
        <v>9053</v>
      </c>
      <c r="G22" s="12">
        <v>9108</v>
      </c>
      <c r="H22" s="12">
        <v>9187</v>
      </c>
      <c r="I22" s="12">
        <v>9294</v>
      </c>
      <c r="J22" s="12">
        <v>9473</v>
      </c>
      <c r="K22" s="12">
        <v>9571</v>
      </c>
      <c r="L22" s="12">
        <v>9700</v>
      </c>
      <c r="M22" s="12">
        <v>9762</v>
      </c>
      <c r="N22" s="12">
        <v>9806</v>
      </c>
      <c r="O22" s="12">
        <v>9890</v>
      </c>
      <c r="P22" s="12">
        <v>9947</v>
      </c>
      <c r="R22" s="13">
        <f t="shared" si="38"/>
        <v>18.002227079638718</v>
      </c>
      <c r="S22" s="13">
        <f t="shared" si="39"/>
        <v>18.184820525522735</v>
      </c>
      <c r="T22" s="13">
        <f t="shared" si="40"/>
        <v>18.467347108123807</v>
      </c>
      <c r="U22" s="13">
        <f t="shared" si="41"/>
        <v>18.675876992218384</v>
      </c>
      <c r="V22" s="13">
        <f t="shared" si="42"/>
        <v>18.800490104458706</v>
      </c>
      <c r="W22" s="13">
        <f t="shared" si="43"/>
        <v>18.734187629841415</v>
      </c>
      <c r="X22" s="13">
        <f t="shared" si="44"/>
        <v>18.702795138535453</v>
      </c>
      <c r="Y22" s="13">
        <f t="shared" si="45"/>
        <v>18.658903834571372</v>
      </c>
      <c r="Z22" s="13">
        <f t="shared" si="46"/>
        <v>18.765476119728213</v>
      </c>
      <c r="AA22" s="13">
        <f t="shared" si="47"/>
        <v>18.643836683808633</v>
      </c>
      <c r="AB22" s="13">
        <f t="shared" si="48"/>
        <v>18.624834392580787</v>
      </c>
      <c r="AC22" s="13">
        <f t="shared" si="49"/>
        <v>18.475339717627463</v>
      </c>
      <c r="AD22" s="13">
        <f t="shared" si="50"/>
        <v>18.323834438942352</v>
      </c>
      <c r="AE22" s="13">
        <f t="shared" si="51"/>
        <v>18.294487606363301</v>
      </c>
      <c r="AF22" s="13">
        <f t="shared" si="51"/>
        <v>18.271491550330641</v>
      </c>
      <c r="AH22" s="10">
        <f t="shared" si="21"/>
        <v>1217</v>
      </c>
      <c r="AI22" s="13">
        <f t="shared" si="52"/>
        <v>13.940435280641466</v>
      </c>
    </row>
    <row r="23" spans="1:35" ht="12" customHeight="1" x14ac:dyDescent="0.25">
      <c r="A23" s="1" t="s">
        <v>7</v>
      </c>
      <c r="B23" s="12">
        <v>7087</v>
      </c>
      <c r="C23" s="12">
        <v>7272</v>
      </c>
      <c r="D23" s="12">
        <v>7438</v>
      </c>
      <c r="E23" s="12">
        <v>7632</v>
      </c>
      <c r="F23" s="12">
        <v>7878</v>
      </c>
      <c r="G23" s="12">
        <v>8132</v>
      </c>
      <c r="H23" s="12">
        <v>8396</v>
      </c>
      <c r="I23" s="12">
        <v>8642</v>
      </c>
      <c r="J23" s="12">
        <v>8790</v>
      </c>
      <c r="K23" s="12">
        <v>9006</v>
      </c>
      <c r="L23" s="12">
        <v>9166</v>
      </c>
      <c r="M23" s="12">
        <v>9414</v>
      </c>
      <c r="N23" s="12">
        <v>9595</v>
      </c>
      <c r="O23" s="12">
        <v>9760</v>
      </c>
      <c r="P23" s="12">
        <v>10007</v>
      </c>
      <c r="Q23" s="55" t="s">
        <v>9</v>
      </c>
      <c r="R23" s="13">
        <f t="shared" si="38"/>
        <v>14.614179073699841</v>
      </c>
      <c r="S23" s="13">
        <f t="shared" si="39"/>
        <v>15.010217350919561</v>
      </c>
      <c r="T23" s="13">
        <f t="shared" si="40"/>
        <v>15.430254750643099</v>
      </c>
      <c r="U23" s="13">
        <f t="shared" si="41"/>
        <v>15.879488993383548</v>
      </c>
      <c r="V23" s="13">
        <f t="shared" si="42"/>
        <v>16.360351379976326</v>
      </c>
      <c r="W23" s="13">
        <f t="shared" si="43"/>
        <v>16.726659398975666</v>
      </c>
      <c r="X23" s="13">
        <f t="shared" si="44"/>
        <v>17.092485902159975</v>
      </c>
      <c r="Y23" s="13">
        <f t="shared" si="45"/>
        <v>17.349929732985345</v>
      </c>
      <c r="Z23" s="13">
        <f t="shared" si="46"/>
        <v>17.412491828608783</v>
      </c>
      <c r="AA23" s="13">
        <f t="shared" si="47"/>
        <v>17.543244506778869</v>
      </c>
      <c r="AB23" s="13">
        <f t="shared" si="48"/>
        <v>17.599508457978917</v>
      </c>
      <c r="AC23" s="13">
        <f t="shared" si="49"/>
        <v>17.816722813126916</v>
      </c>
      <c r="AD23" s="13">
        <f t="shared" si="50"/>
        <v>17.929552461926562</v>
      </c>
      <c r="AE23" s="13">
        <f t="shared" si="51"/>
        <v>18.054014058453571</v>
      </c>
      <c r="AF23" s="13">
        <f t="shared" si="51"/>
        <v>18.381704628949301</v>
      </c>
      <c r="AH23" s="10">
        <f t="shared" si="21"/>
        <v>2920</v>
      </c>
      <c r="AI23" s="13">
        <f t="shared" si="52"/>
        <v>41.202201213489488</v>
      </c>
    </row>
    <row r="24" spans="1:35" ht="17.25" customHeight="1" x14ac:dyDescent="0.25">
      <c r="A24" s="1" t="s">
        <v>14</v>
      </c>
      <c r="B24" s="12">
        <f t="shared" ref="B24:J24" si="53">SUM(B18:B19)</f>
        <v>14356</v>
      </c>
      <c r="C24" s="12">
        <f t="shared" si="53"/>
        <v>14159</v>
      </c>
      <c r="D24" s="12">
        <f t="shared" si="53"/>
        <v>13926</v>
      </c>
      <c r="E24" s="12">
        <f t="shared" si="53"/>
        <v>13778</v>
      </c>
      <c r="F24" s="12">
        <f t="shared" si="53"/>
        <v>13739</v>
      </c>
      <c r="G24" s="12">
        <f t="shared" si="53"/>
        <v>13834</v>
      </c>
      <c r="H24" s="12">
        <f t="shared" si="53"/>
        <v>13856</v>
      </c>
      <c r="I24" s="12">
        <f t="shared" si="53"/>
        <v>14015</v>
      </c>
      <c r="J24" s="12">
        <f t="shared" si="53"/>
        <v>14167</v>
      </c>
      <c r="K24" s="12">
        <f t="shared" ref="K24" si="54">SUM(K18:K19)</f>
        <v>14307</v>
      </c>
      <c r="L24" s="12">
        <f>SUM(L18:L19)</f>
        <v>14489</v>
      </c>
      <c r="M24" s="12">
        <f>SUM(M18:M19)</f>
        <v>14599</v>
      </c>
      <c r="N24" s="12">
        <f>SUM(N18:N19)</f>
        <v>14806</v>
      </c>
      <c r="O24" s="12">
        <f>SUM(O18:O19)</f>
        <v>14768</v>
      </c>
      <c r="P24" s="12">
        <f>SUM(P18:P19)</f>
        <v>14757</v>
      </c>
      <c r="R24" s="13">
        <f t="shared" si="38"/>
        <v>29.603662308739224</v>
      </c>
      <c r="S24" s="13">
        <f t="shared" si="39"/>
        <v>29.22575185253989</v>
      </c>
      <c r="T24" s="13">
        <f t="shared" si="40"/>
        <v>28.889718695543937</v>
      </c>
      <c r="U24" s="13">
        <f t="shared" si="41"/>
        <v>28.667138279722025</v>
      </c>
      <c r="V24" s="13">
        <f t="shared" si="42"/>
        <v>28.531971009075242</v>
      </c>
      <c r="W24" s="13">
        <f t="shared" si="43"/>
        <v>28.455067157578622</v>
      </c>
      <c r="X24" s="13">
        <f t="shared" si="44"/>
        <v>28.207894790415505</v>
      </c>
      <c r="Y24" s="13">
        <f t="shared" si="45"/>
        <v>28.136920297129091</v>
      </c>
      <c r="Z24" s="13">
        <f t="shared" si="46"/>
        <v>28.064024088270834</v>
      </c>
      <c r="AA24" s="13">
        <f t="shared" si="47"/>
        <v>27.869331463300608</v>
      </c>
      <c r="AB24" s="13">
        <f t="shared" si="48"/>
        <v>27.820126341660107</v>
      </c>
      <c r="AC24" s="13">
        <f t="shared" si="49"/>
        <v>27.629736174722737</v>
      </c>
      <c r="AD24" s="13">
        <f t="shared" si="50"/>
        <v>27.667009249743064</v>
      </c>
      <c r="AE24" s="13">
        <f t="shared" si="51"/>
        <v>27.317795042545317</v>
      </c>
      <c r="AF24" s="13">
        <f t="shared" si="51"/>
        <v>27.106906686260103</v>
      </c>
      <c r="AH24" s="10">
        <f t="shared" si="21"/>
        <v>401</v>
      </c>
      <c r="AI24" s="13">
        <f t="shared" si="52"/>
        <v>2.7932571747004737</v>
      </c>
    </row>
    <row r="25" spans="1:35" ht="12" customHeight="1" x14ac:dyDescent="0.25">
      <c r="A25" s="1" t="s">
        <v>15</v>
      </c>
      <c r="B25" s="12">
        <f t="shared" ref="B25:J25" si="55">SUM(B20:B22)</f>
        <v>27051</v>
      </c>
      <c r="C25" s="12">
        <f t="shared" si="55"/>
        <v>27016</v>
      </c>
      <c r="D25" s="12">
        <f t="shared" si="55"/>
        <v>26840</v>
      </c>
      <c r="E25" s="12">
        <f t="shared" si="55"/>
        <v>26652</v>
      </c>
      <c r="F25" s="12">
        <f t="shared" si="55"/>
        <v>26536</v>
      </c>
      <c r="G25" s="12">
        <f t="shared" si="55"/>
        <v>26651</v>
      </c>
      <c r="H25" s="12">
        <f t="shared" si="55"/>
        <v>26869</v>
      </c>
      <c r="I25" s="12">
        <f t="shared" si="55"/>
        <v>27153</v>
      </c>
      <c r="J25" s="12">
        <f t="shared" si="55"/>
        <v>27524</v>
      </c>
      <c r="K25" s="12">
        <f t="shared" ref="K25" si="56">SUM(K20:K22)</f>
        <v>28023</v>
      </c>
      <c r="L25" s="12">
        <f>SUM(L20:L22)</f>
        <v>28426</v>
      </c>
      <c r="M25" s="12">
        <f>SUM(M20:M22)</f>
        <v>28825</v>
      </c>
      <c r="N25" s="12">
        <f>SUM(N20:N22)</f>
        <v>29114</v>
      </c>
      <c r="O25" s="12">
        <f>SUM(O20:O22)</f>
        <v>29532</v>
      </c>
      <c r="P25" s="12">
        <f>SUM(P20:P22)</f>
        <v>29676</v>
      </c>
      <c r="R25" s="13">
        <f t="shared" si="38"/>
        <v>55.782158617560938</v>
      </c>
      <c r="S25" s="13">
        <f t="shared" si="39"/>
        <v>55.764030796540553</v>
      </c>
      <c r="T25" s="13">
        <f t="shared" si="40"/>
        <v>55.680026553812965</v>
      </c>
      <c r="U25" s="13">
        <f t="shared" si="41"/>
        <v>55.453372726894422</v>
      </c>
      <c r="V25" s="13">
        <f t="shared" si="42"/>
        <v>55.107677610948436</v>
      </c>
      <c r="W25" s="13">
        <f t="shared" si="43"/>
        <v>54.818273443445712</v>
      </c>
      <c r="X25" s="13">
        <f t="shared" si="44"/>
        <v>54.69961930742452</v>
      </c>
      <c r="Y25" s="13">
        <f t="shared" si="45"/>
        <v>54.513149969885568</v>
      </c>
      <c r="Z25" s="13">
        <f t="shared" si="46"/>
        <v>54.52348408312038</v>
      </c>
      <c r="AA25" s="13">
        <f t="shared" si="47"/>
        <v>54.587424029920527</v>
      </c>
      <c r="AB25" s="13">
        <f t="shared" si="48"/>
        <v>54.58036520036098</v>
      </c>
      <c r="AC25" s="13">
        <f t="shared" si="49"/>
        <v>54.55354101215034</v>
      </c>
      <c r="AD25" s="13">
        <f t="shared" si="50"/>
        <v>54.403438288330378</v>
      </c>
      <c r="AE25" s="13">
        <f t="shared" si="51"/>
        <v>54.628190899001105</v>
      </c>
      <c r="AF25" s="13">
        <f t="shared" si="51"/>
        <v>54.511388684790596</v>
      </c>
      <c r="AH25" s="10">
        <f t="shared" si="21"/>
        <v>2625</v>
      </c>
      <c r="AI25" s="13">
        <f t="shared" si="52"/>
        <v>9.7038926472219131</v>
      </c>
    </row>
    <row r="26" spans="1:35" ht="12" customHeight="1" x14ac:dyDescent="0.25">
      <c r="A26" s="1" t="s">
        <v>7</v>
      </c>
      <c r="B26" s="12">
        <f t="shared" ref="B26:J26" si="57">SUM(B23:B23)</f>
        <v>7087</v>
      </c>
      <c r="C26" s="12">
        <f t="shared" si="57"/>
        <v>7272</v>
      </c>
      <c r="D26" s="12">
        <f t="shared" si="57"/>
        <v>7438</v>
      </c>
      <c r="E26" s="12">
        <f t="shared" si="57"/>
        <v>7632</v>
      </c>
      <c r="F26" s="12">
        <f t="shared" si="57"/>
        <v>7878</v>
      </c>
      <c r="G26" s="12">
        <f t="shared" si="57"/>
        <v>8132</v>
      </c>
      <c r="H26" s="12">
        <f t="shared" si="57"/>
        <v>8396</v>
      </c>
      <c r="I26" s="12">
        <f t="shared" si="57"/>
        <v>8642</v>
      </c>
      <c r="J26" s="12">
        <f t="shared" si="57"/>
        <v>8790</v>
      </c>
      <c r="K26" s="12">
        <f t="shared" ref="K26:L26" si="58">SUM(K23:K23)</f>
        <v>9006</v>
      </c>
      <c r="L26" s="12">
        <f t="shared" si="58"/>
        <v>9166</v>
      </c>
      <c r="M26" s="12">
        <f>M23</f>
        <v>9414</v>
      </c>
      <c r="N26" s="12">
        <f>N23</f>
        <v>9595</v>
      </c>
      <c r="O26" s="12">
        <f>O23</f>
        <v>9760</v>
      </c>
      <c r="P26" s="12">
        <f>P23</f>
        <v>10007</v>
      </c>
      <c r="R26" s="13">
        <f t="shared" si="38"/>
        <v>14.614179073699841</v>
      </c>
      <c r="S26" s="13">
        <f t="shared" si="39"/>
        <v>15.010217350919561</v>
      </c>
      <c r="T26" s="13">
        <f t="shared" si="40"/>
        <v>15.430254750643099</v>
      </c>
      <c r="U26" s="13">
        <f t="shared" si="41"/>
        <v>15.879488993383548</v>
      </c>
      <c r="V26" s="13">
        <f t="shared" si="42"/>
        <v>16.360351379976326</v>
      </c>
      <c r="W26" s="13">
        <f t="shared" si="43"/>
        <v>16.726659398975666</v>
      </c>
      <c r="X26" s="13">
        <f t="shared" si="44"/>
        <v>17.092485902159975</v>
      </c>
      <c r="Y26" s="13">
        <f t="shared" si="45"/>
        <v>17.349929732985345</v>
      </c>
      <c r="Z26" s="13">
        <f t="shared" si="46"/>
        <v>17.412491828608783</v>
      </c>
      <c r="AA26" s="13">
        <f t="shared" si="47"/>
        <v>17.543244506778869</v>
      </c>
      <c r="AB26" s="13">
        <f t="shared" si="48"/>
        <v>17.599508457978917</v>
      </c>
      <c r="AC26" s="13">
        <f t="shared" si="49"/>
        <v>17.816722813126916</v>
      </c>
      <c r="AD26" s="13">
        <f t="shared" si="50"/>
        <v>17.929552461926562</v>
      </c>
      <c r="AE26" s="13">
        <f t="shared" si="51"/>
        <v>18.054014058453571</v>
      </c>
      <c r="AF26" s="13">
        <f t="shared" si="51"/>
        <v>18.381704628949301</v>
      </c>
      <c r="AH26" s="10">
        <f t="shared" si="21"/>
        <v>2920</v>
      </c>
      <c r="AI26" s="13">
        <f t="shared" si="52"/>
        <v>41.202201213489488</v>
      </c>
    </row>
    <row r="27" spans="1:35" ht="17.25" customHeight="1" x14ac:dyDescent="0.25">
      <c r="A27" s="9" t="s">
        <v>10</v>
      </c>
      <c r="B27" s="8"/>
      <c r="C27" s="8"/>
      <c r="D27" s="8"/>
      <c r="E27" s="8"/>
      <c r="R27" s="8"/>
      <c r="S27" s="8"/>
      <c r="T27" s="8"/>
      <c r="AH27" s="10"/>
      <c r="AI27" s="11"/>
    </row>
    <row r="28" spans="1:35" ht="12" customHeight="1" x14ac:dyDescent="0.25">
      <c r="A28" s="9" t="s">
        <v>4</v>
      </c>
      <c r="B28" s="10">
        <f t="shared" ref="B28:J28" si="59">SUM(B29:B34)</f>
        <v>56452</v>
      </c>
      <c r="C28" s="10">
        <f t="shared" si="59"/>
        <v>56615</v>
      </c>
      <c r="D28" s="10">
        <f t="shared" si="59"/>
        <v>56749</v>
      </c>
      <c r="E28" s="10">
        <f t="shared" si="59"/>
        <v>56370</v>
      </c>
      <c r="F28" s="10">
        <f t="shared" si="59"/>
        <v>56282</v>
      </c>
      <c r="G28" s="10">
        <f t="shared" si="59"/>
        <v>55984</v>
      </c>
      <c r="H28" s="10">
        <f t="shared" si="59"/>
        <v>55847</v>
      </c>
      <c r="I28" s="10">
        <f t="shared" si="59"/>
        <v>55860</v>
      </c>
      <c r="J28" s="10">
        <f t="shared" si="59"/>
        <v>55877</v>
      </c>
      <c r="K28" s="10">
        <v>55992</v>
      </c>
      <c r="L28" s="10">
        <f>SUM(L29:L34)</f>
        <v>56081</v>
      </c>
      <c r="M28" s="10">
        <f t="shared" ref="M28" si="60">SUM(M29:M34)</f>
        <v>56421</v>
      </c>
      <c r="N28" s="10">
        <f t="shared" ref="N28:P28" si="61">SUM(N29:N34)</f>
        <v>56562</v>
      </c>
      <c r="O28" s="10">
        <f t="shared" si="61"/>
        <v>56609</v>
      </c>
      <c r="P28" s="10">
        <f t="shared" si="61"/>
        <v>56699</v>
      </c>
      <c r="R28" s="11">
        <f t="shared" ref="R28:Z28" si="62">SUM(R29:R34)</f>
        <v>100.00000000000001</v>
      </c>
      <c r="S28" s="11">
        <f t="shared" si="62"/>
        <v>99.999999999999986</v>
      </c>
      <c r="T28" s="11">
        <f t="shared" si="62"/>
        <v>100</v>
      </c>
      <c r="U28" s="11">
        <f t="shared" si="62"/>
        <v>100</v>
      </c>
      <c r="V28" s="11">
        <f t="shared" si="62"/>
        <v>100.00000000000001</v>
      </c>
      <c r="W28" s="11">
        <f t="shared" si="62"/>
        <v>100</v>
      </c>
      <c r="X28" s="11">
        <f t="shared" si="62"/>
        <v>100</v>
      </c>
      <c r="Y28" s="11">
        <f t="shared" si="62"/>
        <v>100</v>
      </c>
      <c r="Z28" s="11">
        <f t="shared" si="62"/>
        <v>100</v>
      </c>
      <c r="AA28" s="11">
        <f t="shared" ref="AA28:AB28" si="63">SUM(AA29:AA34)</f>
        <v>100</v>
      </c>
      <c r="AB28" s="11">
        <f t="shared" si="63"/>
        <v>100</v>
      </c>
      <c r="AC28" s="11">
        <f t="shared" ref="AC28:AD28" si="64">SUM(AC29:AC34)</f>
        <v>100</v>
      </c>
      <c r="AD28" s="11">
        <f t="shared" si="64"/>
        <v>100</v>
      </c>
      <c r="AE28" s="11">
        <f t="shared" ref="AE28:AF28" si="65">SUM(AE29:AE34)</f>
        <v>100</v>
      </c>
      <c r="AF28" s="11">
        <f t="shared" si="65"/>
        <v>100</v>
      </c>
      <c r="AH28" s="10">
        <f t="shared" si="21"/>
        <v>247</v>
      </c>
      <c r="AI28" s="11">
        <f>IF(AH28="-","-",(AH28/B28*100))</f>
        <v>0.43753985686955288</v>
      </c>
    </row>
    <row r="29" spans="1:35" ht="12" customHeight="1" x14ac:dyDescent="0.25">
      <c r="A29" s="1" t="s">
        <v>11</v>
      </c>
      <c r="B29" s="12">
        <v>8295</v>
      </c>
      <c r="C29" s="12">
        <v>8315</v>
      </c>
      <c r="D29" s="12">
        <v>8217</v>
      </c>
      <c r="E29" s="12">
        <v>8016</v>
      </c>
      <c r="F29" s="12">
        <v>7976</v>
      </c>
      <c r="G29" s="12">
        <v>7856</v>
      </c>
      <c r="H29" s="12">
        <v>7803</v>
      </c>
      <c r="I29" s="12">
        <v>7879</v>
      </c>
      <c r="J29" s="12">
        <v>7918</v>
      </c>
      <c r="K29" s="12">
        <v>7934</v>
      </c>
      <c r="L29" s="12">
        <v>7931</v>
      </c>
      <c r="M29" s="12">
        <v>7959</v>
      </c>
      <c r="N29" s="12">
        <v>7916</v>
      </c>
      <c r="O29" s="12">
        <v>7913</v>
      </c>
      <c r="P29" s="12">
        <v>7784</v>
      </c>
      <c r="R29" s="13">
        <f t="shared" ref="R29:R37" si="66">B29/B$28*100</f>
        <v>14.693899241833771</v>
      </c>
      <c r="S29" s="13">
        <f t="shared" ref="S29:S37" si="67">C29/C$28*100</f>
        <v>14.686920427448555</v>
      </c>
      <c r="T29" s="13">
        <f t="shared" ref="T29:T37" si="68">D29/D$28*100</f>
        <v>14.479550300445823</v>
      </c>
      <c r="U29" s="13">
        <f t="shared" ref="U29:U37" si="69">E29/E$28*100</f>
        <v>14.220329962746142</v>
      </c>
      <c r="V29" s="13">
        <f t="shared" ref="V29:V37" si="70">F29/F$28*100</f>
        <v>14.171493550335809</v>
      </c>
      <c r="W29" s="13">
        <f t="shared" ref="W29:W37" si="71">G29/G$28*100</f>
        <v>14.032580737353529</v>
      </c>
      <c r="X29" s="13">
        <f t="shared" ref="X29:X37" si="72">H29/H$28*100</f>
        <v>13.972102351066306</v>
      </c>
      <c r="Y29" s="13">
        <f t="shared" ref="Y29:Y37" si="73">I29/I$28*100</f>
        <v>14.104905119942716</v>
      </c>
      <c r="Z29" s="13">
        <f t="shared" ref="Z29:Z37" si="74">J29/J$28*100</f>
        <v>14.170410007695475</v>
      </c>
      <c r="AA29" s="13">
        <f t="shared" ref="AA29:AA37" si="75">K29/K$28*100</f>
        <v>14.169881411630234</v>
      </c>
      <c r="AB29" s="13">
        <f t="shared" ref="AB29:AB37" si="76">L29/L$28*100</f>
        <v>14.142044542715002</v>
      </c>
      <c r="AC29" s="13">
        <f t="shared" ref="AC29:AC37" si="77">M29/M$28*100</f>
        <v>14.10644972616579</v>
      </c>
      <c r="AD29" s="13">
        <f t="shared" ref="AD29:AD37" si="78">N29/N$28*100</f>
        <v>13.995261836568721</v>
      </c>
      <c r="AE29" s="13">
        <f t="shared" ref="AE29:AF37" si="79">O29/O$28*100</f>
        <v>13.978342666360472</v>
      </c>
      <c r="AF29" s="13">
        <f t="shared" si="79"/>
        <v>13.72863718936842</v>
      </c>
      <c r="AH29" s="10">
        <f t="shared" si="21"/>
        <v>-511</v>
      </c>
      <c r="AI29" s="13">
        <f t="shared" ref="AI29:AI36" si="80">IF(AH29="-","-",(AH29/B29*100))</f>
        <v>-6.1603375527426163</v>
      </c>
    </row>
    <row r="30" spans="1:35" ht="12" customHeight="1" x14ac:dyDescent="0.25">
      <c r="A30" s="15" t="s">
        <v>12</v>
      </c>
      <c r="B30" s="12">
        <v>9149</v>
      </c>
      <c r="C30" s="12">
        <v>8883</v>
      </c>
      <c r="D30" s="12">
        <v>8677</v>
      </c>
      <c r="E30" s="12">
        <v>8410</v>
      </c>
      <c r="F30" s="12">
        <v>8170</v>
      </c>
      <c r="G30" s="12">
        <v>7990</v>
      </c>
      <c r="H30" s="12">
        <v>7818</v>
      </c>
      <c r="I30" s="12">
        <v>7671</v>
      </c>
      <c r="J30" s="12">
        <v>7458</v>
      </c>
      <c r="K30" s="12">
        <v>7363</v>
      </c>
      <c r="L30" s="12">
        <v>7322</v>
      </c>
      <c r="M30" s="12">
        <v>7374</v>
      </c>
      <c r="N30" s="12">
        <v>7343</v>
      </c>
      <c r="O30" s="12">
        <v>7177</v>
      </c>
      <c r="P30" s="12">
        <v>7197</v>
      </c>
      <c r="R30" s="13">
        <f t="shared" si="66"/>
        <v>16.206688868419189</v>
      </c>
      <c r="S30" s="13">
        <f t="shared" si="67"/>
        <v>15.690188112690983</v>
      </c>
      <c r="T30" s="13">
        <f t="shared" si="68"/>
        <v>15.29013727114134</v>
      </c>
      <c r="U30" s="13">
        <f t="shared" si="69"/>
        <v>14.919283306723436</v>
      </c>
      <c r="V30" s="13">
        <f t="shared" si="70"/>
        <v>14.516186347322414</v>
      </c>
      <c r="W30" s="13">
        <f t="shared" si="71"/>
        <v>14.271934838525294</v>
      </c>
      <c r="X30" s="13">
        <f t="shared" si="72"/>
        <v>13.99896144824252</v>
      </c>
      <c r="Y30" s="13">
        <f t="shared" si="73"/>
        <v>13.732545649838885</v>
      </c>
      <c r="Z30" s="13">
        <f t="shared" si="74"/>
        <v>13.347173255543426</v>
      </c>
      <c r="AA30" s="13">
        <f t="shared" si="75"/>
        <v>13.150092870410058</v>
      </c>
      <c r="AB30" s="13">
        <f t="shared" si="76"/>
        <v>13.056115261853391</v>
      </c>
      <c r="AC30" s="13">
        <f t="shared" si="77"/>
        <v>13.069601744031479</v>
      </c>
      <c r="AD30" s="13">
        <f t="shared" si="78"/>
        <v>12.982214207418409</v>
      </c>
      <c r="AE30" s="13">
        <f t="shared" si="79"/>
        <v>12.678196046565034</v>
      </c>
      <c r="AF30" s="13">
        <f t="shared" si="79"/>
        <v>12.693345561650119</v>
      </c>
      <c r="AH30" s="10">
        <f t="shared" si="21"/>
        <v>-1952</v>
      </c>
      <c r="AI30" s="13">
        <f t="shared" si="80"/>
        <v>-21.335665100010932</v>
      </c>
    </row>
    <row r="31" spans="1:35" ht="12" customHeight="1" x14ac:dyDescent="0.25">
      <c r="A31" s="16" t="s">
        <v>13</v>
      </c>
      <c r="B31" s="12">
        <v>8324</v>
      </c>
      <c r="C31" s="12">
        <v>8591</v>
      </c>
      <c r="D31" s="12">
        <v>8764</v>
      </c>
      <c r="E31" s="12">
        <v>8797</v>
      </c>
      <c r="F31" s="12">
        <v>8877</v>
      </c>
      <c r="G31" s="12">
        <v>8883</v>
      </c>
      <c r="H31" s="12">
        <v>8842</v>
      </c>
      <c r="I31" s="12">
        <v>8867</v>
      </c>
      <c r="J31" s="12">
        <v>8944</v>
      </c>
      <c r="K31" s="12">
        <v>8882</v>
      </c>
      <c r="L31" s="12">
        <v>8760</v>
      </c>
      <c r="M31" s="12">
        <v>8561</v>
      </c>
      <c r="N31" s="12">
        <v>8427</v>
      </c>
      <c r="O31" s="12">
        <v>8290</v>
      </c>
      <c r="P31" s="12">
        <v>8096</v>
      </c>
      <c r="R31" s="13">
        <f t="shared" si="66"/>
        <v>14.745270318146389</v>
      </c>
      <c r="S31" s="13">
        <f t="shared" si="67"/>
        <v>15.174423739291706</v>
      </c>
      <c r="T31" s="13">
        <f t="shared" si="68"/>
        <v>15.443443937338103</v>
      </c>
      <c r="U31" s="13">
        <f t="shared" si="69"/>
        <v>15.605818697888948</v>
      </c>
      <c r="V31" s="13">
        <f t="shared" si="70"/>
        <v>15.77236061262926</v>
      </c>
      <c r="W31" s="13">
        <f t="shared" si="71"/>
        <v>15.867033438125178</v>
      </c>
      <c r="X31" s="13">
        <f t="shared" si="72"/>
        <v>15.832542482138701</v>
      </c>
      <c r="Y31" s="13">
        <f t="shared" si="73"/>
        <v>15.873612602935911</v>
      </c>
      <c r="Z31" s="13">
        <f t="shared" si="74"/>
        <v>16.006585894017217</v>
      </c>
      <c r="AA31" s="13">
        <f t="shared" si="75"/>
        <v>15.862980425775111</v>
      </c>
      <c r="AB31" s="13">
        <f t="shared" si="76"/>
        <v>15.620263547368985</v>
      </c>
      <c r="AC31" s="13">
        <f t="shared" si="77"/>
        <v>15.173428333421954</v>
      </c>
      <c r="AD31" s="13">
        <f t="shared" si="78"/>
        <v>14.898695237084969</v>
      </c>
      <c r="AE31" s="13">
        <f t="shared" si="79"/>
        <v>14.644314508293736</v>
      </c>
      <c r="AF31" s="13">
        <f t="shared" si="79"/>
        <v>14.278911444646289</v>
      </c>
      <c r="AH31" s="10">
        <f t="shared" si="21"/>
        <v>-228</v>
      </c>
      <c r="AI31" s="13">
        <f t="shared" si="80"/>
        <v>-2.7390677558865932</v>
      </c>
    </row>
    <row r="32" spans="1:35" ht="12" customHeight="1" x14ac:dyDescent="0.25">
      <c r="A32" s="1" t="s">
        <v>5</v>
      </c>
      <c r="B32" s="12">
        <v>17356</v>
      </c>
      <c r="C32" s="12">
        <v>17050</v>
      </c>
      <c r="D32" s="12">
        <v>16741</v>
      </c>
      <c r="E32" s="12">
        <v>16374</v>
      </c>
      <c r="F32" s="12">
        <v>15956</v>
      </c>
      <c r="G32" s="12">
        <v>15428</v>
      </c>
      <c r="H32" s="12">
        <v>15049</v>
      </c>
      <c r="I32" s="12">
        <v>14647</v>
      </c>
      <c r="J32" s="12">
        <v>14370</v>
      </c>
      <c r="K32" s="12">
        <v>14280</v>
      </c>
      <c r="L32" s="12">
        <v>14409</v>
      </c>
      <c r="M32" s="12">
        <v>14749</v>
      </c>
      <c r="N32" s="12">
        <v>15098</v>
      </c>
      <c r="O32" s="12">
        <v>15488</v>
      </c>
      <c r="P32" s="12">
        <v>15955</v>
      </c>
      <c r="R32" s="13">
        <f t="shared" si="66"/>
        <v>30.744703464890527</v>
      </c>
      <c r="S32" s="13">
        <f t="shared" si="67"/>
        <v>30.115693720745384</v>
      </c>
      <c r="T32" s="13">
        <f t="shared" si="68"/>
        <v>29.50007929655148</v>
      </c>
      <c r="U32" s="13">
        <f t="shared" si="69"/>
        <v>29.047365620010645</v>
      </c>
      <c r="V32" s="13">
        <f t="shared" si="70"/>
        <v>28.350094168650724</v>
      </c>
      <c r="W32" s="13">
        <f t="shared" si="71"/>
        <v>27.557873678193769</v>
      </c>
      <c r="X32" s="13">
        <f t="shared" si="72"/>
        <v>26.946836893655878</v>
      </c>
      <c r="Y32" s="13">
        <f t="shared" si="73"/>
        <v>26.220909416398136</v>
      </c>
      <c r="Z32" s="13">
        <f t="shared" si="74"/>
        <v>25.717200279184638</v>
      </c>
      <c r="AA32" s="13">
        <f t="shared" si="75"/>
        <v>25.503643377625373</v>
      </c>
      <c r="AB32" s="13">
        <f t="shared" si="76"/>
        <v>25.693193773292201</v>
      </c>
      <c r="AC32" s="13">
        <f t="shared" si="77"/>
        <v>26.140975877776008</v>
      </c>
      <c r="AD32" s="13">
        <f t="shared" si="78"/>
        <v>26.692832643824477</v>
      </c>
      <c r="AE32" s="13">
        <f t="shared" si="79"/>
        <v>27.359607129608364</v>
      </c>
      <c r="AF32" s="13">
        <f t="shared" si="79"/>
        <v>28.139826099225733</v>
      </c>
      <c r="AH32" s="10">
        <f t="shared" si="21"/>
        <v>-1401</v>
      </c>
      <c r="AI32" s="13">
        <f t="shared" si="80"/>
        <v>-8.0721364369670443</v>
      </c>
    </row>
    <row r="33" spans="1:35" ht="12" customHeight="1" x14ac:dyDescent="0.25">
      <c r="A33" s="1" t="s">
        <v>6</v>
      </c>
      <c r="B33" s="12">
        <v>9481</v>
      </c>
      <c r="C33" s="12">
        <v>9829</v>
      </c>
      <c r="D33" s="12">
        <v>10255</v>
      </c>
      <c r="E33" s="12">
        <v>10620</v>
      </c>
      <c r="F33" s="12">
        <v>11061</v>
      </c>
      <c r="G33" s="12">
        <v>11556</v>
      </c>
      <c r="H33" s="12">
        <v>11898</v>
      </c>
      <c r="I33" s="12">
        <v>12251</v>
      </c>
      <c r="J33" s="12">
        <v>12550</v>
      </c>
      <c r="K33" s="12">
        <v>12760</v>
      </c>
      <c r="L33" s="12">
        <v>12774</v>
      </c>
      <c r="M33" s="12">
        <v>12701</v>
      </c>
      <c r="N33" s="12">
        <v>12498</v>
      </c>
      <c r="O33" s="12">
        <v>12248</v>
      </c>
      <c r="P33" s="12">
        <v>11935</v>
      </c>
      <c r="R33" s="13">
        <f t="shared" si="66"/>
        <v>16.794799121377455</v>
      </c>
      <c r="S33" s="13">
        <f t="shared" si="67"/>
        <v>17.361123377196854</v>
      </c>
      <c r="T33" s="13">
        <f t="shared" si="68"/>
        <v>18.070803009744665</v>
      </c>
      <c r="U33" s="13">
        <f t="shared" si="69"/>
        <v>18.839808408728047</v>
      </c>
      <c r="V33" s="13">
        <f t="shared" si="70"/>
        <v>19.65281972922071</v>
      </c>
      <c r="W33" s="13">
        <f t="shared" si="71"/>
        <v>20.641611889111175</v>
      </c>
      <c r="X33" s="13">
        <f t="shared" si="72"/>
        <v>21.304635880172615</v>
      </c>
      <c r="Y33" s="13">
        <f t="shared" si="73"/>
        <v>21.931614751163622</v>
      </c>
      <c r="Z33" s="13">
        <f t="shared" si="74"/>
        <v>22.460046172843924</v>
      </c>
      <c r="AA33" s="13">
        <f t="shared" si="75"/>
        <v>22.788969852836118</v>
      </c>
      <c r="AB33" s="13">
        <f t="shared" si="76"/>
        <v>22.777767871471621</v>
      </c>
      <c r="AC33" s="13">
        <f t="shared" si="77"/>
        <v>22.51112174544939</v>
      </c>
      <c r="AD33" s="13">
        <f t="shared" si="78"/>
        <v>22.096106926912064</v>
      </c>
      <c r="AE33" s="13">
        <f t="shared" si="79"/>
        <v>21.636135596813226</v>
      </c>
      <c r="AF33" s="13">
        <f t="shared" si="79"/>
        <v>21.049753963914707</v>
      </c>
      <c r="AH33" s="10">
        <f t="shared" si="21"/>
        <v>2454</v>
      </c>
      <c r="AI33" s="13">
        <f t="shared" si="80"/>
        <v>25.883345638645711</v>
      </c>
    </row>
    <row r="34" spans="1:35" ht="12" customHeight="1" x14ac:dyDescent="0.25">
      <c r="A34" s="1" t="s">
        <v>7</v>
      </c>
      <c r="B34" s="12">
        <v>3847</v>
      </c>
      <c r="C34" s="12">
        <v>3947</v>
      </c>
      <c r="D34" s="12">
        <v>4095</v>
      </c>
      <c r="E34" s="12">
        <v>4153</v>
      </c>
      <c r="F34" s="12">
        <v>4242</v>
      </c>
      <c r="G34" s="12">
        <v>4271</v>
      </c>
      <c r="H34" s="12">
        <v>4437</v>
      </c>
      <c r="I34" s="12">
        <v>4545</v>
      </c>
      <c r="J34" s="12">
        <v>4637</v>
      </c>
      <c r="K34" s="12">
        <v>4773</v>
      </c>
      <c r="L34" s="12">
        <v>4885</v>
      </c>
      <c r="M34" s="12">
        <v>5077</v>
      </c>
      <c r="N34" s="12">
        <v>5280</v>
      </c>
      <c r="O34" s="12">
        <v>5493</v>
      </c>
      <c r="P34" s="12">
        <v>5732</v>
      </c>
      <c r="Q34" s="55" t="s">
        <v>10</v>
      </c>
      <c r="R34" s="13">
        <f t="shared" si="66"/>
        <v>6.8146389853326719</v>
      </c>
      <c r="S34" s="13">
        <f t="shared" si="67"/>
        <v>6.9716506226265125</v>
      </c>
      <c r="T34" s="13">
        <f t="shared" si="68"/>
        <v>7.2159861847785862</v>
      </c>
      <c r="U34" s="13">
        <f t="shared" si="69"/>
        <v>7.3673940039027856</v>
      </c>
      <c r="V34" s="13">
        <f t="shared" si="70"/>
        <v>7.5370455918410864</v>
      </c>
      <c r="W34" s="13">
        <f t="shared" si="71"/>
        <v>7.6289654186910543</v>
      </c>
      <c r="X34" s="13">
        <f t="shared" si="72"/>
        <v>7.9449209447239779</v>
      </c>
      <c r="Y34" s="13">
        <f t="shared" si="73"/>
        <v>8.1364124597207308</v>
      </c>
      <c r="Z34" s="13">
        <f t="shared" si="74"/>
        <v>8.2985843907153214</v>
      </c>
      <c r="AA34" s="13">
        <f t="shared" si="75"/>
        <v>8.5244320617231022</v>
      </c>
      <c r="AB34" s="13">
        <f t="shared" si="76"/>
        <v>8.7106150032988001</v>
      </c>
      <c r="AC34" s="13">
        <f t="shared" si="77"/>
        <v>8.998422573155386</v>
      </c>
      <c r="AD34" s="13">
        <f t="shared" si="78"/>
        <v>9.3348891481913654</v>
      </c>
      <c r="AE34" s="13">
        <f t="shared" si="79"/>
        <v>9.7034040523591649</v>
      </c>
      <c r="AF34" s="13">
        <f t="shared" si="79"/>
        <v>10.10952574119473</v>
      </c>
      <c r="AH34" s="10">
        <f t="shared" si="21"/>
        <v>1885</v>
      </c>
      <c r="AI34" s="13">
        <f t="shared" si="80"/>
        <v>48.999220171562257</v>
      </c>
    </row>
    <row r="35" spans="1:35" ht="17.25" customHeight="1" x14ac:dyDescent="0.2">
      <c r="A35" s="1" t="s">
        <v>14</v>
      </c>
      <c r="B35" s="12">
        <f t="shared" ref="B35:J35" si="81">SUM(B29:B30)</f>
        <v>17444</v>
      </c>
      <c r="C35" s="12">
        <f t="shared" si="81"/>
        <v>17198</v>
      </c>
      <c r="D35" s="12">
        <f t="shared" si="81"/>
        <v>16894</v>
      </c>
      <c r="E35" s="12">
        <f t="shared" si="81"/>
        <v>16426</v>
      </c>
      <c r="F35" s="12">
        <f t="shared" si="81"/>
        <v>16146</v>
      </c>
      <c r="G35" s="12">
        <f t="shared" si="81"/>
        <v>15846</v>
      </c>
      <c r="H35" s="12">
        <f t="shared" si="81"/>
        <v>15621</v>
      </c>
      <c r="I35" s="12">
        <f t="shared" si="81"/>
        <v>15550</v>
      </c>
      <c r="J35" s="12">
        <f t="shared" si="81"/>
        <v>15376</v>
      </c>
      <c r="K35" s="12">
        <f t="shared" ref="K35:L35" si="82">SUM(K29:K30)</f>
        <v>15297</v>
      </c>
      <c r="L35" s="12">
        <f t="shared" si="82"/>
        <v>15253</v>
      </c>
      <c r="M35" s="12">
        <f>SUM(M29:M30)</f>
        <v>15333</v>
      </c>
      <c r="N35" s="12">
        <f>SUM(N29:N30)</f>
        <v>15259</v>
      </c>
      <c r="O35" s="12">
        <f>SUM(O29:O30)</f>
        <v>15090</v>
      </c>
      <c r="P35" s="12">
        <f t="shared" ref="P35" si="83">SUM(P29:P30)</f>
        <v>14981</v>
      </c>
      <c r="Q35" s="12"/>
      <c r="R35" s="13">
        <f t="shared" si="66"/>
        <v>30.900588110252958</v>
      </c>
      <c r="S35" s="13">
        <f t="shared" si="67"/>
        <v>30.377108540139542</v>
      </c>
      <c r="T35" s="13">
        <f t="shared" si="68"/>
        <v>29.769687571587166</v>
      </c>
      <c r="U35" s="13">
        <f t="shared" si="69"/>
        <v>29.139613269469578</v>
      </c>
      <c r="V35" s="13">
        <f t="shared" si="70"/>
        <v>28.687679897658221</v>
      </c>
      <c r="W35" s="13">
        <f t="shared" si="71"/>
        <v>28.304515575878824</v>
      </c>
      <c r="X35" s="13">
        <f t="shared" si="72"/>
        <v>27.971063799308826</v>
      </c>
      <c r="Y35" s="13">
        <f t="shared" si="73"/>
        <v>27.837450769781597</v>
      </c>
      <c r="Z35" s="13">
        <f t="shared" si="74"/>
        <v>27.517583263238897</v>
      </c>
      <c r="AA35" s="13">
        <f t="shared" si="75"/>
        <v>27.319974282040292</v>
      </c>
      <c r="AB35" s="13">
        <f t="shared" si="76"/>
        <v>27.198159804568395</v>
      </c>
      <c r="AC35" s="13">
        <f t="shared" si="77"/>
        <v>27.176051470197265</v>
      </c>
      <c r="AD35" s="13">
        <f t="shared" si="78"/>
        <v>26.977476043987132</v>
      </c>
      <c r="AE35" s="13">
        <f t="shared" si="79"/>
        <v>26.656538712925503</v>
      </c>
      <c r="AF35" s="13">
        <f t="shared" si="79"/>
        <v>26.421982751018536</v>
      </c>
      <c r="AH35" s="10">
        <f t="shared" si="21"/>
        <v>-2463</v>
      </c>
      <c r="AI35" s="13">
        <f t="shared" si="80"/>
        <v>-14.119468011923871</v>
      </c>
    </row>
    <row r="36" spans="1:35" ht="12" customHeight="1" x14ac:dyDescent="0.2">
      <c r="A36" s="1" t="s">
        <v>15</v>
      </c>
      <c r="B36" s="12">
        <f t="shared" ref="B36:J36" si="84">SUM(B31:B33)</f>
        <v>35161</v>
      </c>
      <c r="C36" s="12">
        <f t="shared" si="84"/>
        <v>35470</v>
      </c>
      <c r="D36" s="12">
        <f t="shared" si="84"/>
        <v>35760</v>
      </c>
      <c r="E36" s="12">
        <f t="shared" si="84"/>
        <v>35791</v>
      </c>
      <c r="F36" s="12">
        <f t="shared" si="84"/>
        <v>35894</v>
      </c>
      <c r="G36" s="12">
        <f t="shared" si="84"/>
        <v>35867</v>
      </c>
      <c r="H36" s="12">
        <f t="shared" si="84"/>
        <v>35789</v>
      </c>
      <c r="I36" s="12">
        <f t="shared" si="84"/>
        <v>35765</v>
      </c>
      <c r="J36" s="12">
        <f t="shared" si="84"/>
        <v>35864</v>
      </c>
      <c r="K36" s="12">
        <f t="shared" ref="K36:L36" si="85">SUM(K31:K33)</f>
        <v>35922</v>
      </c>
      <c r="L36" s="12">
        <f t="shared" si="85"/>
        <v>35943</v>
      </c>
      <c r="M36" s="12">
        <f>SUM(M31:M33)</f>
        <v>36011</v>
      </c>
      <c r="N36" s="12">
        <f>SUM(N31:N33)</f>
        <v>36023</v>
      </c>
      <c r="O36" s="12">
        <f>SUM(O31:O33)</f>
        <v>36026</v>
      </c>
      <c r="P36" s="12">
        <f t="shared" ref="P36" si="86">SUM(P31:P33)</f>
        <v>35986</v>
      </c>
      <c r="Q36" s="12"/>
      <c r="R36" s="13">
        <f t="shared" si="66"/>
        <v>62.284772904414368</v>
      </c>
      <c r="S36" s="13">
        <f t="shared" si="67"/>
        <v>62.651240837233942</v>
      </c>
      <c r="T36" s="13">
        <f t="shared" si="68"/>
        <v>63.014326243634244</v>
      </c>
      <c r="U36" s="13">
        <f t="shared" si="69"/>
        <v>63.492992726627641</v>
      </c>
      <c r="V36" s="13">
        <f t="shared" si="70"/>
        <v>63.775274510500694</v>
      </c>
      <c r="W36" s="13">
        <f t="shared" si="71"/>
        <v>64.066519005430123</v>
      </c>
      <c r="X36" s="13">
        <f t="shared" si="72"/>
        <v>64.084015255967202</v>
      </c>
      <c r="Y36" s="13">
        <f t="shared" si="73"/>
        <v>64.026136770497672</v>
      </c>
      <c r="Z36" s="13">
        <f t="shared" si="74"/>
        <v>64.183832346045776</v>
      </c>
      <c r="AA36" s="13">
        <f t="shared" si="75"/>
        <v>64.155593656236604</v>
      </c>
      <c r="AB36" s="13">
        <f t="shared" si="76"/>
        <v>64.091225192132811</v>
      </c>
      <c r="AC36" s="13">
        <f t="shared" si="77"/>
        <v>63.825525956647347</v>
      </c>
      <c r="AD36" s="13">
        <f t="shared" si="78"/>
        <v>63.687634807821503</v>
      </c>
      <c r="AE36" s="13">
        <f t="shared" si="79"/>
        <v>63.640057234715329</v>
      </c>
      <c r="AF36" s="13">
        <f t="shared" si="79"/>
        <v>63.46849150778673</v>
      </c>
      <c r="AH36" s="10">
        <f t="shared" si="21"/>
        <v>825</v>
      </c>
      <c r="AI36" s="13">
        <f t="shared" si="80"/>
        <v>2.3463496487585678</v>
      </c>
    </row>
    <row r="37" spans="1:35" ht="12" customHeight="1" thickBot="1" x14ac:dyDescent="0.25">
      <c r="A37" s="17" t="s">
        <v>7</v>
      </c>
      <c r="B37" s="18">
        <f t="shared" ref="B37:J37" si="87">SUM(B34:B34)</f>
        <v>3847</v>
      </c>
      <c r="C37" s="18">
        <f t="shared" si="87"/>
        <v>3947</v>
      </c>
      <c r="D37" s="18">
        <f t="shared" si="87"/>
        <v>4095</v>
      </c>
      <c r="E37" s="18">
        <f t="shared" si="87"/>
        <v>4153</v>
      </c>
      <c r="F37" s="18">
        <f t="shared" si="87"/>
        <v>4242</v>
      </c>
      <c r="G37" s="18">
        <f t="shared" si="87"/>
        <v>4271</v>
      </c>
      <c r="H37" s="18">
        <f t="shared" si="87"/>
        <v>4437</v>
      </c>
      <c r="I37" s="18">
        <f t="shared" si="87"/>
        <v>4545</v>
      </c>
      <c r="J37" s="18">
        <f t="shared" si="87"/>
        <v>4637</v>
      </c>
      <c r="K37" s="18">
        <f t="shared" ref="K37:L37" si="88">SUM(K34:K34)</f>
        <v>4773</v>
      </c>
      <c r="L37" s="18">
        <f t="shared" si="88"/>
        <v>4885</v>
      </c>
      <c r="M37" s="18">
        <f>M34</f>
        <v>5077</v>
      </c>
      <c r="N37" s="18">
        <f>N34</f>
        <v>5280</v>
      </c>
      <c r="O37" s="18">
        <f>O34</f>
        <v>5493</v>
      </c>
      <c r="P37" s="18">
        <f t="shared" ref="P37" si="89">P34</f>
        <v>5732</v>
      </c>
      <c r="Q37" s="18"/>
      <c r="R37" s="19">
        <f t="shared" si="66"/>
        <v>6.8146389853326719</v>
      </c>
      <c r="S37" s="19">
        <f t="shared" si="67"/>
        <v>6.9716506226265125</v>
      </c>
      <c r="T37" s="19">
        <f t="shared" si="68"/>
        <v>7.2159861847785862</v>
      </c>
      <c r="U37" s="19">
        <f t="shared" si="69"/>
        <v>7.3673940039027856</v>
      </c>
      <c r="V37" s="19">
        <f t="shared" si="70"/>
        <v>7.5370455918410864</v>
      </c>
      <c r="W37" s="19">
        <f t="shared" si="71"/>
        <v>7.6289654186910543</v>
      </c>
      <c r="X37" s="19">
        <f t="shared" si="72"/>
        <v>7.9449209447239779</v>
      </c>
      <c r="Y37" s="19">
        <f t="shared" si="73"/>
        <v>8.1364124597207308</v>
      </c>
      <c r="Z37" s="19">
        <f t="shared" si="74"/>
        <v>8.2985843907153214</v>
      </c>
      <c r="AA37" s="19">
        <f t="shared" si="75"/>
        <v>8.5244320617231022</v>
      </c>
      <c r="AB37" s="19">
        <f t="shared" si="76"/>
        <v>8.7106150032988001</v>
      </c>
      <c r="AC37" s="19">
        <f t="shared" si="77"/>
        <v>8.998422573155386</v>
      </c>
      <c r="AD37" s="19">
        <f t="shared" si="78"/>
        <v>9.3348891481913654</v>
      </c>
      <c r="AE37" s="19">
        <f t="shared" si="79"/>
        <v>9.7034040523591649</v>
      </c>
      <c r="AF37" s="19">
        <f t="shared" si="79"/>
        <v>10.10952574119473</v>
      </c>
      <c r="AG37" s="17"/>
      <c r="AH37" s="81">
        <f t="shared" si="21"/>
        <v>1885</v>
      </c>
      <c r="AI37" s="19">
        <f>IF(AH37="-","-",(AH37/B37*100))</f>
        <v>48.999220171562257</v>
      </c>
    </row>
    <row r="38" spans="1:35" ht="12" customHeight="1" x14ac:dyDescent="0.25">
      <c r="A38" s="67" t="s">
        <v>106</v>
      </c>
      <c r="C38" s="8"/>
      <c r="D38" s="8"/>
      <c r="E38" s="13"/>
      <c r="S38" s="8"/>
      <c r="T38" s="8"/>
      <c r="AI38" s="11"/>
    </row>
    <row r="39" spans="1:35" ht="12" customHeight="1" x14ac:dyDescent="0.25">
      <c r="A39" s="67" t="s">
        <v>136</v>
      </c>
      <c r="E39" s="79"/>
    </row>
  </sheetData>
  <mergeCells count="3">
    <mergeCell ref="B3:J3"/>
    <mergeCell ref="R3:Z3"/>
    <mergeCell ref="AH3:AI3"/>
  </mergeCells>
  <pageMargins left="0.31496062992125984" right="0.31496062992125984" top="0.74803149606299213" bottom="0.35433070866141736" header="0.31496062992125984" footer="0.31496062992125984"/>
  <pageSetup paperSize="9" orientation="portrait" r:id="rId1"/>
  <ignoredErrors>
    <ignoredError sqref="C6 C35:C36 C24:C25 C13:C14 A12:B15 A31:B36 B19:B30 D6 D35:D36 D24:D25 D13:D14 E6 E35:E36 E24:E25 E13:E14 F35:F36 F24:F25 F13:F14 G35:G36 G24:G25 G13:G14 H35:H36 H24:H25 H13:H14 I35:I36 I24:I25 I13:I14 J35:J36 J24:J25 J13:J14 K35:K36 A17:B18 B16 L15:L16 L24:L27 L35:L37 M24:N36 O35:O36 P35:P36 O24:P25 P13:P14" formulaRange="1"/>
    <ignoredError sqref="A8" twoDigitTextYear="1"/>
    <ignoredError sqref="A19:A26 A28:A30" twoDigitTextYear="1" formulaRange="1"/>
    <ignoredError sqref="K24:K25 N13:N14 L13:L14 K13:K14 O13:O14" formula="1" formulaRange="1"/>
    <ignoredError sqref="M13:M1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5C72-2612-4027-9E74-022B0E8C1A8C}">
  <dimension ref="A1:R22"/>
  <sheetViews>
    <sheetView showGridLines="0" workbookViewId="0"/>
  </sheetViews>
  <sheetFormatPr defaultRowHeight="15" x14ac:dyDescent="0.25"/>
  <cols>
    <col min="1" max="1" width="17.85546875" customWidth="1"/>
    <col min="2" max="15" width="7.5703125" customWidth="1"/>
    <col min="16" max="16" width="10.28515625" customWidth="1"/>
  </cols>
  <sheetData>
    <row r="1" spans="1:18" ht="12" customHeight="1" x14ac:dyDescent="0.2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8" ht="27" customHeight="1" thickBot="1" x14ac:dyDescent="0.3">
      <c r="A2" s="28" t="s">
        <v>129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56"/>
      <c r="R2" s="28"/>
    </row>
    <row r="3" spans="1:18" ht="36" customHeight="1" x14ac:dyDescent="0.25">
      <c r="A3" s="29"/>
      <c r="B3" s="69" t="s">
        <v>27</v>
      </c>
      <c r="C3" s="69" t="s">
        <v>28</v>
      </c>
      <c r="D3" s="69" t="s">
        <v>29</v>
      </c>
      <c r="E3" s="69" t="s">
        <v>30</v>
      </c>
      <c r="F3" s="69" t="s">
        <v>31</v>
      </c>
      <c r="G3" s="69" t="s">
        <v>35</v>
      </c>
      <c r="H3" s="69" t="s">
        <v>36</v>
      </c>
      <c r="I3" s="69" t="s">
        <v>46</v>
      </c>
      <c r="J3" s="69">
        <v>2019</v>
      </c>
      <c r="K3" s="69">
        <v>2020</v>
      </c>
      <c r="L3" s="69">
        <v>2021</v>
      </c>
      <c r="M3" s="69">
        <v>2022</v>
      </c>
      <c r="N3" s="69">
        <v>2023</v>
      </c>
      <c r="O3" s="69">
        <v>2024</v>
      </c>
      <c r="P3" s="83" t="s">
        <v>139</v>
      </c>
      <c r="R3" s="43"/>
    </row>
    <row r="4" spans="1:18" ht="17.25" customHeight="1" x14ac:dyDescent="0.25">
      <c r="A4" s="21" t="s">
        <v>47</v>
      </c>
      <c r="B4" s="68">
        <v>11190</v>
      </c>
      <c r="C4" s="68">
        <v>11263</v>
      </c>
      <c r="D4" s="68">
        <v>11346</v>
      </c>
      <c r="E4" s="68">
        <v>11393</v>
      </c>
      <c r="F4" s="68">
        <v>11480</v>
      </c>
      <c r="G4" s="68">
        <v>11461</v>
      </c>
      <c r="H4" s="68">
        <v>11565</v>
      </c>
      <c r="I4" s="68">
        <v>11677</v>
      </c>
      <c r="J4" s="68">
        <v>11743</v>
      </c>
      <c r="K4" s="68">
        <v>11679</v>
      </c>
      <c r="L4" s="68">
        <v>11705</v>
      </c>
      <c r="M4" s="68">
        <v>11742</v>
      </c>
      <c r="N4" s="34">
        <v>11757</v>
      </c>
      <c r="O4" s="34">
        <v>11812</v>
      </c>
      <c r="P4" s="25">
        <f>(O4-B4)/B4*100</f>
        <v>5.5585344057193922</v>
      </c>
    </row>
    <row r="5" spans="1:18" ht="17.25" customHeight="1" x14ac:dyDescent="0.25">
      <c r="A5" s="20" t="s">
        <v>127</v>
      </c>
      <c r="B5" s="34">
        <v>19864</v>
      </c>
      <c r="C5" s="34">
        <v>19753</v>
      </c>
      <c r="D5" s="34">
        <v>19759</v>
      </c>
      <c r="E5" s="34">
        <v>19910</v>
      </c>
      <c r="F5" s="34">
        <v>20186</v>
      </c>
      <c r="G5" s="34">
        <v>20481</v>
      </c>
      <c r="H5" s="34">
        <v>20851</v>
      </c>
      <c r="I5" s="34">
        <v>21101</v>
      </c>
      <c r="J5" s="34">
        <v>21555</v>
      </c>
      <c r="K5" s="33">
        <v>21937</v>
      </c>
      <c r="L5" s="33">
        <v>22307</v>
      </c>
      <c r="M5" s="33">
        <v>22681</v>
      </c>
      <c r="N5" s="33">
        <v>22968</v>
      </c>
      <c r="O5" s="33">
        <v>23200</v>
      </c>
      <c r="P5" s="25">
        <f t="shared" ref="P5:P6" si="0">(O5-B5)/B5*100</f>
        <v>16.794200563834071</v>
      </c>
    </row>
    <row r="6" spans="1:18" ht="17.25" customHeight="1" thickBot="1" x14ac:dyDescent="0.3">
      <c r="A6" s="23" t="s">
        <v>48</v>
      </c>
      <c r="B6" s="47">
        <v>15862</v>
      </c>
      <c r="C6" s="47">
        <v>16181</v>
      </c>
      <c r="D6" s="47">
        <v>16454</v>
      </c>
      <c r="E6" s="47">
        <v>16818</v>
      </c>
      <c r="F6" s="47">
        <v>16992</v>
      </c>
      <c r="G6" s="47">
        <v>17316</v>
      </c>
      <c r="H6" s="47">
        <v>17600</v>
      </c>
      <c r="I6" s="47">
        <v>17796</v>
      </c>
      <c r="J6" s="47">
        <v>17984</v>
      </c>
      <c r="K6" s="47">
        <v>18326</v>
      </c>
      <c r="L6" s="47">
        <v>18800</v>
      </c>
      <c r="M6" s="47">
        <v>19261</v>
      </c>
      <c r="N6" s="47">
        <v>19604</v>
      </c>
      <c r="O6" s="47">
        <v>19872</v>
      </c>
      <c r="P6" s="26">
        <f t="shared" si="0"/>
        <v>25.280544698020424</v>
      </c>
    </row>
    <row r="7" spans="1:18" ht="12" customHeight="1" x14ac:dyDescent="0.25">
      <c r="A7" s="67" t="s">
        <v>128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25"/>
    </row>
    <row r="8" spans="1:18" ht="12" customHeight="1" x14ac:dyDescent="0.25">
      <c r="A8" s="67" t="s">
        <v>106</v>
      </c>
    </row>
    <row r="9" spans="1:18" ht="12" customHeight="1" x14ac:dyDescent="0.25">
      <c r="A9" s="67" t="s">
        <v>136</v>
      </c>
      <c r="C9" s="80"/>
    </row>
    <row r="22" spans="1:1" x14ac:dyDescent="0.25">
      <c r="A22" s="67" t="s">
        <v>140</v>
      </c>
    </row>
  </sheetData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3:I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202D-83F8-4A8D-B50E-EC69E3291435}">
  <dimension ref="A1:N19"/>
  <sheetViews>
    <sheetView showGridLines="0" workbookViewId="0"/>
  </sheetViews>
  <sheetFormatPr defaultColWidth="8.85546875" defaultRowHeight="12" x14ac:dyDescent="0.2"/>
  <cols>
    <col min="1" max="6" width="8.85546875" style="20"/>
    <col min="7" max="7" width="2.28515625" style="20" customWidth="1"/>
    <col min="8" max="9" width="8.42578125" style="20" customWidth="1"/>
    <col min="10" max="16384" width="8.85546875" style="20"/>
  </cols>
  <sheetData>
    <row r="1" spans="1:14" ht="12" customHeight="1" x14ac:dyDescent="0.2">
      <c r="A1" s="1" t="s">
        <v>0</v>
      </c>
      <c r="N1" s="44"/>
    </row>
    <row r="2" spans="1:14" ht="27" customHeight="1" thickBot="1" x14ac:dyDescent="0.25">
      <c r="A2" s="28" t="s">
        <v>122</v>
      </c>
    </row>
    <row r="3" spans="1:14" ht="12" customHeight="1" x14ac:dyDescent="0.2">
      <c r="A3" s="46"/>
      <c r="B3" s="27" t="s">
        <v>41</v>
      </c>
      <c r="C3" s="27" t="s">
        <v>42</v>
      </c>
      <c r="D3" s="27" t="s">
        <v>43</v>
      </c>
      <c r="E3" s="27" t="s">
        <v>44</v>
      </c>
      <c r="F3" s="27" t="s">
        <v>45</v>
      </c>
      <c r="G3" s="22"/>
      <c r="H3" s="86" t="s">
        <v>68</v>
      </c>
      <c r="I3" s="86"/>
    </row>
    <row r="4" spans="1:14" ht="12" customHeight="1" x14ac:dyDescent="0.2">
      <c r="A4" s="45"/>
      <c r="B4" s="45"/>
      <c r="C4" s="45"/>
      <c r="D4" s="45"/>
      <c r="E4" s="45"/>
      <c r="F4" s="45"/>
      <c r="G4" s="45"/>
      <c r="H4" s="7" t="s">
        <v>2</v>
      </c>
      <c r="I4" s="7" t="s">
        <v>3</v>
      </c>
    </row>
    <row r="5" spans="1:14" ht="17.25" customHeight="1" x14ac:dyDescent="0.2">
      <c r="A5" s="40" t="s">
        <v>8</v>
      </c>
      <c r="B5" s="34"/>
      <c r="C5" s="34"/>
      <c r="D5" s="34"/>
      <c r="E5" s="34"/>
      <c r="F5" s="34"/>
      <c r="H5" s="12"/>
      <c r="I5" s="13"/>
    </row>
    <row r="6" spans="1:14" ht="12" customHeight="1" x14ac:dyDescent="0.2">
      <c r="A6" s="40" t="s">
        <v>4</v>
      </c>
      <c r="B6" s="70">
        <f>SUM(B7:B8)</f>
        <v>29884</v>
      </c>
      <c r="C6" s="70">
        <f>SUM(C7:C8)</f>
        <v>31091</v>
      </c>
      <c r="D6" s="70">
        <f t="shared" ref="D6" si="0">SUM(D7:D8)</f>
        <v>32028</v>
      </c>
      <c r="E6" s="70">
        <f t="shared" ref="E6" si="1">SUM(E7:E8)</f>
        <v>32792</v>
      </c>
      <c r="F6" s="70">
        <f t="shared" ref="F6" si="2">SUM(F7:F8)</f>
        <v>33438</v>
      </c>
      <c r="G6" s="40"/>
      <c r="H6" s="10">
        <f>IF(F6-B6=0,"-",F6-B6)</f>
        <v>3554</v>
      </c>
      <c r="I6" s="11">
        <f>IF(H6="-","-",(H6/B6*100))</f>
        <v>11.892651586133047</v>
      </c>
    </row>
    <row r="7" spans="1:14" ht="12" customHeight="1" x14ac:dyDescent="0.2">
      <c r="A7" s="20" t="s">
        <v>34</v>
      </c>
      <c r="B7" s="34">
        <v>15005</v>
      </c>
      <c r="C7" s="34">
        <v>15705</v>
      </c>
      <c r="D7" s="34">
        <v>16265</v>
      </c>
      <c r="E7" s="34">
        <v>16722</v>
      </c>
      <c r="F7" s="34">
        <v>17114</v>
      </c>
      <c r="H7" s="12">
        <f>IF(F7-B7=0,"-",F7-B7)</f>
        <v>2109</v>
      </c>
      <c r="I7" s="13">
        <f>IF(H7="-","-",(H7/B7*100))</f>
        <v>14.055314895034988</v>
      </c>
    </row>
    <row r="8" spans="1:14" ht="12" customHeight="1" x14ac:dyDescent="0.2">
      <c r="A8" s="20" t="s">
        <v>33</v>
      </c>
      <c r="B8" s="34">
        <v>14879</v>
      </c>
      <c r="C8" s="34">
        <v>15386</v>
      </c>
      <c r="D8" s="34">
        <v>15763</v>
      </c>
      <c r="E8" s="34">
        <v>16070</v>
      </c>
      <c r="F8" s="34">
        <v>16324</v>
      </c>
      <c r="H8" s="12">
        <f>IF(F8-B8=0,"-",F8-B8)</f>
        <v>1445</v>
      </c>
      <c r="I8" s="13">
        <f>IF(H8="-","-",(H8/B8*100))</f>
        <v>9.7116741716513211</v>
      </c>
    </row>
    <row r="9" spans="1:14" ht="17.25" customHeight="1" x14ac:dyDescent="0.2">
      <c r="A9" s="40" t="s">
        <v>9</v>
      </c>
      <c r="B9" s="34"/>
      <c r="C9" s="34"/>
      <c r="D9" s="34"/>
      <c r="E9" s="34"/>
      <c r="F9" s="34"/>
      <c r="H9" s="12"/>
      <c r="I9" s="13"/>
    </row>
    <row r="10" spans="1:14" ht="12" customHeight="1" x14ac:dyDescent="0.2">
      <c r="A10" s="40" t="s">
        <v>4</v>
      </c>
      <c r="B10" s="70">
        <f>SUM(B11:B12)</f>
        <v>52103</v>
      </c>
      <c r="C10" s="70">
        <f>SUM(C11:C12)</f>
        <v>55316</v>
      </c>
      <c r="D10" s="70">
        <f t="shared" ref="D10" si="3">SUM(D11:D12)</f>
        <v>56341</v>
      </c>
      <c r="E10" s="70">
        <f t="shared" ref="E10" si="4">SUM(E11:E12)</f>
        <v>57180</v>
      </c>
      <c r="F10" s="70">
        <f t="shared" ref="F10" si="5">SUM(F11:F12)</f>
        <v>57837</v>
      </c>
      <c r="G10" s="40"/>
      <c r="H10" s="10">
        <f>IF(F10-B10=0,"-",F10-B10)</f>
        <v>5734</v>
      </c>
      <c r="I10" s="11">
        <f>IF(H10="-","-",(H10/B10*100))</f>
        <v>11.005124465002016</v>
      </c>
    </row>
    <row r="11" spans="1:14" ht="12" customHeight="1" x14ac:dyDescent="0.2">
      <c r="A11" s="20" t="s">
        <v>34</v>
      </c>
      <c r="B11" s="34">
        <v>25156</v>
      </c>
      <c r="C11" s="34">
        <v>26666</v>
      </c>
      <c r="D11" s="34">
        <v>27204</v>
      </c>
      <c r="E11" s="34">
        <v>27658</v>
      </c>
      <c r="F11" s="34">
        <v>28016</v>
      </c>
      <c r="H11" s="12">
        <f>IF(F11-B11=0,"-",F11-B11)</f>
        <v>2860</v>
      </c>
      <c r="I11" s="13">
        <f>IF(H11="-","-",(H11/B11*100))</f>
        <v>11.369057083797106</v>
      </c>
    </row>
    <row r="12" spans="1:14" ht="12" customHeight="1" x14ac:dyDescent="0.2">
      <c r="A12" s="20" t="s">
        <v>33</v>
      </c>
      <c r="B12" s="34">
        <v>26947</v>
      </c>
      <c r="C12" s="34">
        <v>28650</v>
      </c>
      <c r="D12" s="34">
        <v>29137</v>
      </c>
      <c r="E12" s="34">
        <v>29522</v>
      </c>
      <c r="F12" s="34">
        <v>29821</v>
      </c>
      <c r="H12" s="12">
        <f>IF(F12-B12=0,"-",F12-B12)</f>
        <v>2874</v>
      </c>
      <c r="I12" s="13">
        <f>IF(H12="-","-",(H12/B12*100))</f>
        <v>10.665380190744795</v>
      </c>
    </row>
    <row r="13" spans="1:14" ht="17.25" customHeight="1" x14ac:dyDescent="0.2">
      <c r="A13" s="40" t="s">
        <v>10</v>
      </c>
      <c r="B13" s="34"/>
      <c r="C13" s="34"/>
      <c r="D13" s="34"/>
      <c r="E13" s="34"/>
      <c r="F13" s="34"/>
      <c r="H13" s="12"/>
      <c r="I13" s="13"/>
    </row>
    <row r="14" spans="1:14" ht="12" customHeight="1" x14ac:dyDescent="0.2">
      <c r="A14" s="40" t="s">
        <v>4</v>
      </c>
      <c r="B14" s="70">
        <f>SUM(B15:B16)</f>
        <v>56081</v>
      </c>
      <c r="C14" s="70">
        <f>SUM(C15:C16)</f>
        <v>56699</v>
      </c>
      <c r="D14" s="70">
        <f t="shared" ref="D14:F14" si="6">SUM(D15:D16)</f>
        <v>54991</v>
      </c>
      <c r="E14" s="70">
        <f t="shared" si="6"/>
        <v>52901</v>
      </c>
      <c r="F14" s="70">
        <f t="shared" si="6"/>
        <v>50609</v>
      </c>
      <c r="G14" s="40"/>
      <c r="H14" s="10">
        <f>IF(F14-B14=0,"-",F14-B14)</f>
        <v>-5472</v>
      </c>
      <c r="I14" s="11">
        <f>IF(H14="-","-",(H14/B14*100))</f>
        <v>-9.7573153117811735</v>
      </c>
    </row>
    <row r="15" spans="1:14" ht="12" customHeight="1" x14ac:dyDescent="0.2">
      <c r="A15" s="20" t="s">
        <v>34</v>
      </c>
      <c r="B15" s="34">
        <v>26530</v>
      </c>
      <c r="C15" s="34">
        <v>26778</v>
      </c>
      <c r="D15" s="34">
        <v>26107</v>
      </c>
      <c r="E15" s="34">
        <v>25239</v>
      </c>
      <c r="F15" s="34">
        <v>24233</v>
      </c>
      <c r="H15" s="12">
        <f>IF(F15-B15=0,"-",F15-B15)</f>
        <v>-2297</v>
      </c>
      <c r="I15" s="13">
        <f>IF(H15="-","-",(H15/B15*100))</f>
        <v>-8.6581228797587624</v>
      </c>
    </row>
    <row r="16" spans="1:14" ht="12" customHeight="1" thickBot="1" x14ac:dyDescent="0.25">
      <c r="A16" s="23" t="s">
        <v>33</v>
      </c>
      <c r="B16" s="47">
        <v>29551</v>
      </c>
      <c r="C16" s="47">
        <v>29921</v>
      </c>
      <c r="D16" s="47">
        <v>28884</v>
      </c>
      <c r="E16" s="47">
        <v>27662</v>
      </c>
      <c r="F16" s="47">
        <v>26376</v>
      </c>
      <c r="G16" s="23"/>
      <c r="H16" s="18">
        <f>IF(F16-B16=0,"-",F16-B16)</f>
        <v>-3175</v>
      </c>
      <c r="I16" s="19">
        <f>IF(H16="-","-",(H16/B16*100))</f>
        <v>-10.744137254238435</v>
      </c>
    </row>
    <row r="17" spans="1:1" ht="12" customHeight="1" x14ac:dyDescent="0.2">
      <c r="A17" s="67" t="s">
        <v>106</v>
      </c>
    </row>
    <row r="18" spans="1:1" x14ac:dyDescent="0.2">
      <c r="A18" s="67" t="s">
        <v>123</v>
      </c>
    </row>
    <row r="19" spans="1:1" x14ac:dyDescent="0.2">
      <c r="A19" s="67" t="s">
        <v>136</v>
      </c>
    </row>
  </sheetData>
  <mergeCells count="1">
    <mergeCell ref="H3:I3"/>
  </mergeCells>
  <pageMargins left="0.7" right="0.7" top="0.75" bottom="0.75" header="0.3" footer="0.3"/>
  <pageSetup paperSize="9" orientation="portrait" r:id="rId1"/>
  <ignoredErrors>
    <ignoredError sqref="B3:F3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E5FF-3143-41D8-BBB3-AA5C8F018D5E}">
  <dimension ref="A1:N47"/>
  <sheetViews>
    <sheetView showGridLines="0" workbookViewId="0"/>
  </sheetViews>
  <sheetFormatPr defaultRowHeight="15" x14ac:dyDescent="0.25"/>
  <cols>
    <col min="2" max="2" width="9" customWidth="1"/>
    <col min="3" max="4" width="13" customWidth="1"/>
  </cols>
  <sheetData>
    <row r="1" spans="1:14" ht="12" customHeight="1" x14ac:dyDescent="0.25">
      <c r="A1" s="1" t="s">
        <v>0</v>
      </c>
      <c r="L1" s="20"/>
      <c r="M1" s="20"/>
      <c r="N1" s="20"/>
    </row>
    <row r="2" spans="1:14" ht="27" customHeight="1" thickBot="1" x14ac:dyDescent="0.3">
      <c r="A2" s="28" t="s">
        <v>135</v>
      </c>
      <c r="B2" s="20"/>
      <c r="C2" s="20"/>
      <c r="D2" s="20"/>
      <c r="L2" s="20"/>
      <c r="M2" s="20"/>
      <c r="N2" s="20"/>
    </row>
    <row r="3" spans="1:14" ht="12" customHeight="1" x14ac:dyDescent="0.25">
      <c r="A3" s="22"/>
      <c r="B3" s="27" t="s">
        <v>8</v>
      </c>
      <c r="C3" s="27" t="s">
        <v>9</v>
      </c>
      <c r="D3" s="27" t="s">
        <v>10</v>
      </c>
      <c r="G3" s="20"/>
    </row>
    <row r="4" spans="1:14" ht="17.25" customHeight="1" x14ac:dyDescent="0.25">
      <c r="A4" s="71">
        <v>1990</v>
      </c>
      <c r="B4" s="24">
        <v>15.9</v>
      </c>
      <c r="C4" s="24">
        <v>34.200000000000003</v>
      </c>
      <c r="D4" s="24">
        <v>0</v>
      </c>
    </row>
    <row r="5" spans="1:14" ht="12" customHeight="1" x14ac:dyDescent="0.25">
      <c r="A5" s="58">
        <v>1995</v>
      </c>
      <c r="B5" s="25">
        <v>16.5</v>
      </c>
      <c r="C5" s="25">
        <v>31.3</v>
      </c>
      <c r="D5" s="25">
        <v>0</v>
      </c>
    </row>
    <row r="6" spans="1:14" ht="12" customHeight="1" x14ac:dyDescent="0.25">
      <c r="A6" s="58">
        <v>2000</v>
      </c>
      <c r="B6" s="25">
        <v>16.8</v>
      </c>
      <c r="C6" s="25">
        <v>32.5</v>
      </c>
      <c r="D6" s="25">
        <v>0</v>
      </c>
    </row>
    <row r="7" spans="1:14" ht="12" customHeight="1" x14ac:dyDescent="0.25">
      <c r="A7" s="58">
        <v>2005</v>
      </c>
      <c r="B7" s="25">
        <v>17.399999999999999</v>
      </c>
      <c r="C7" s="25">
        <v>34.6</v>
      </c>
      <c r="D7" s="25">
        <v>0.1</v>
      </c>
    </row>
    <row r="8" spans="1:14" ht="12" customHeight="1" x14ac:dyDescent="0.25">
      <c r="A8" s="58">
        <v>2010</v>
      </c>
      <c r="B8" s="25">
        <v>17.899999999999999</v>
      </c>
      <c r="C8" s="25">
        <v>35</v>
      </c>
      <c r="D8" s="25">
        <v>0.1</v>
      </c>
    </row>
    <row r="9" spans="1:14" ht="17.25" customHeight="1" x14ac:dyDescent="0.25">
      <c r="A9" s="58">
        <v>2015</v>
      </c>
      <c r="B9" s="25">
        <v>18.600000000000001</v>
      </c>
      <c r="C9" s="25">
        <v>35.1</v>
      </c>
      <c r="D9" s="25">
        <v>0.1</v>
      </c>
    </row>
    <row r="10" spans="1:14" ht="12" customHeight="1" x14ac:dyDescent="0.25">
      <c r="A10" s="58">
        <v>2016</v>
      </c>
      <c r="B10" s="25">
        <v>18.7</v>
      </c>
      <c r="C10" s="25">
        <v>35.4</v>
      </c>
      <c r="D10" s="25">
        <v>0.1</v>
      </c>
    </row>
    <row r="11" spans="1:14" ht="12" customHeight="1" x14ac:dyDescent="0.25">
      <c r="A11" s="58">
        <v>2017</v>
      </c>
      <c r="B11" s="25">
        <v>18.8</v>
      </c>
      <c r="C11" s="25">
        <v>35.9</v>
      </c>
      <c r="D11" s="25">
        <v>0.1</v>
      </c>
    </row>
    <row r="12" spans="1:14" ht="12" customHeight="1" x14ac:dyDescent="0.25">
      <c r="A12" s="58">
        <v>2018</v>
      </c>
      <c r="B12" s="25">
        <v>19</v>
      </c>
      <c r="C12" s="25">
        <v>36.4</v>
      </c>
      <c r="D12" s="25">
        <v>0.1</v>
      </c>
    </row>
    <row r="13" spans="1:14" ht="12" customHeight="1" x14ac:dyDescent="0.25">
      <c r="A13" s="58">
        <v>2019</v>
      </c>
      <c r="B13" s="25">
        <v>19.2</v>
      </c>
      <c r="C13" s="25">
        <v>37</v>
      </c>
      <c r="D13" s="25">
        <v>0.1</v>
      </c>
    </row>
    <row r="14" spans="1:14" ht="17.25" customHeight="1" x14ac:dyDescent="0.25">
      <c r="A14" s="58">
        <v>2020</v>
      </c>
      <c r="B14" s="25">
        <v>19.2</v>
      </c>
      <c r="C14" s="25">
        <v>37.6</v>
      </c>
      <c r="D14" s="25">
        <v>0.1</v>
      </c>
      <c r="F14" s="20"/>
    </row>
    <row r="15" spans="1:14" ht="17.25" customHeight="1" x14ac:dyDescent="0.25">
      <c r="A15" s="58">
        <v>2021</v>
      </c>
      <c r="B15" s="25">
        <v>19.399999999999999</v>
      </c>
      <c r="C15" s="25">
        <v>38.1</v>
      </c>
      <c r="D15" s="25">
        <v>0.1</v>
      </c>
      <c r="F15" s="20"/>
    </row>
    <row r="16" spans="1:14" ht="12" customHeight="1" x14ac:dyDescent="0.25">
      <c r="A16" s="58">
        <v>2022</v>
      </c>
      <c r="B16" s="25">
        <v>19.5</v>
      </c>
      <c r="C16" s="25">
        <v>38.700000000000003</v>
      </c>
      <c r="D16" s="25">
        <v>0.1</v>
      </c>
      <c r="F16" s="20"/>
    </row>
    <row r="17" spans="1:6" ht="12" customHeight="1" thickBot="1" x14ac:dyDescent="0.3">
      <c r="A17" s="72">
        <v>2023</v>
      </c>
      <c r="B17" s="26">
        <v>19.5</v>
      </c>
      <c r="C17" s="26">
        <v>39</v>
      </c>
      <c r="D17" s="26">
        <v>0.1</v>
      </c>
      <c r="F17" s="20"/>
    </row>
    <row r="18" spans="1:6" ht="12" customHeight="1" x14ac:dyDescent="0.25">
      <c r="A18" s="67" t="s">
        <v>106</v>
      </c>
      <c r="B18" s="20"/>
      <c r="C18" s="20"/>
      <c r="D18" s="20"/>
      <c r="F18" s="20"/>
    </row>
    <row r="19" spans="1:6" ht="12" customHeight="1" x14ac:dyDescent="0.25">
      <c r="A19" s="67" t="s">
        <v>136</v>
      </c>
      <c r="B19" s="20"/>
      <c r="C19" s="20"/>
      <c r="D19" s="20"/>
    </row>
    <row r="20" spans="1:6" ht="12" customHeight="1" x14ac:dyDescent="0.25">
      <c r="A20" s="20"/>
      <c r="B20" s="20"/>
      <c r="C20" s="20"/>
      <c r="D20" s="20"/>
    </row>
    <row r="21" spans="1:6" ht="12" customHeight="1" x14ac:dyDescent="0.25">
      <c r="A21" s="20"/>
      <c r="B21" s="20"/>
      <c r="C21" s="20"/>
      <c r="D21" s="20"/>
    </row>
    <row r="22" spans="1:6" x14ac:dyDescent="0.25">
      <c r="A22" s="20"/>
      <c r="B22" s="20"/>
      <c r="C22" s="20"/>
      <c r="D22" s="20"/>
    </row>
    <row r="23" spans="1:6" x14ac:dyDescent="0.25">
      <c r="A23" s="20"/>
      <c r="B23" s="20"/>
      <c r="C23" s="20"/>
      <c r="D23" s="20"/>
    </row>
    <row r="24" spans="1:6" x14ac:dyDescent="0.25">
      <c r="B24" s="20"/>
      <c r="C24" s="20"/>
      <c r="D24" s="20"/>
    </row>
    <row r="25" spans="1:6" x14ac:dyDescent="0.25">
      <c r="A25" s="20"/>
      <c r="B25" s="20"/>
      <c r="C25" s="20"/>
      <c r="D25" s="20"/>
    </row>
    <row r="26" spans="1:6" x14ac:dyDescent="0.25">
      <c r="A26" s="20"/>
      <c r="B26" s="20"/>
      <c r="C26" s="20"/>
      <c r="D26" s="20"/>
    </row>
    <row r="27" spans="1:6" x14ac:dyDescent="0.25">
      <c r="B27" s="20"/>
      <c r="C27" s="20"/>
      <c r="D27" s="20"/>
    </row>
    <row r="28" spans="1:6" x14ac:dyDescent="0.25">
      <c r="A28" s="20"/>
      <c r="B28" s="20"/>
      <c r="C28" s="20"/>
      <c r="D28" s="20"/>
    </row>
    <row r="29" spans="1:6" x14ac:dyDescent="0.25">
      <c r="B29" s="20"/>
      <c r="C29" s="20"/>
      <c r="D29" s="20"/>
    </row>
    <row r="30" spans="1:6" x14ac:dyDescent="0.25">
      <c r="A30" s="20"/>
      <c r="B30" s="20"/>
      <c r="C30" s="20"/>
      <c r="D30" s="20"/>
    </row>
    <row r="31" spans="1:6" x14ac:dyDescent="0.25">
      <c r="A31" s="20"/>
      <c r="B31" s="20"/>
      <c r="C31" s="20"/>
      <c r="D31" s="20"/>
    </row>
    <row r="32" spans="1:6" x14ac:dyDescent="0.25">
      <c r="A32" s="20"/>
      <c r="B32" s="20"/>
      <c r="C32" s="20"/>
      <c r="D32" s="20"/>
    </row>
    <row r="33" spans="1:4" x14ac:dyDescent="0.25">
      <c r="A33" s="20"/>
      <c r="B33" s="20"/>
      <c r="C33" s="20"/>
      <c r="D33" s="20"/>
    </row>
    <row r="34" spans="1:4" x14ac:dyDescent="0.25">
      <c r="A34" s="20"/>
      <c r="B34" s="20"/>
      <c r="C34" s="20"/>
      <c r="D34" s="20"/>
    </row>
    <row r="35" spans="1:4" x14ac:dyDescent="0.25">
      <c r="A35" s="20"/>
      <c r="B35" s="20"/>
      <c r="C35" s="20"/>
      <c r="D35" s="20"/>
    </row>
    <row r="36" spans="1:4" x14ac:dyDescent="0.25">
      <c r="A36" s="20"/>
      <c r="B36" s="20"/>
      <c r="C36" s="20"/>
      <c r="D36" s="20"/>
    </row>
    <row r="37" spans="1:4" x14ac:dyDescent="0.25">
      <c r="A37" s="20"/>
      <c r="B37" s="20"/>
      <c r="C37" s="20"/>
      <c r="D37" s="20"/>
    </row>
    <row r="38" spans="1:4" x14ac:dyDescent="0.25">
      <c r="A38" s="20"/>
      <c r="B38" s="20"/>
      <c r="C38" s="20"/>
      <c r="D38" s="20"/>
    </row>
    <row r="39" spans="1:4" x14ac:dyDescent="0.25">
      <c r="A39" s="20"/>
      <c r="B39" s="20"/>
      <c r="C39" s="20"/>
      <c r="D39" s="20"/>
    </row>
    <row r="40" spans="1:4" x14ac:dyDescent="0.25">
      <c r="A40" s="20"/>
      <c r="B40" s="20"/>
      <c r="C40" s="20"/>
      <c r="D40" s="20"/>
    </row>
    <row r="41" spans="1:4" x14ac:dyDescent="0.25">
      <c r="A41" s="20"/>
      <c r="B41" s="20"/>
      <c r="C41" s="20"/>
      <c r="D41" s="20"/>
    </row>
    <row r="42" spans="1:4" x14ac:dyDescent="0.25">
      <c r="A42" s="20"/>
      <c r="B42" s="20"/>
      <c r="C42" s="20"/>
      <c r="D42" s="20"/>
    </row>
    <row r="43" spans="1:4" x14ac:dyDescent="0.25">
      <c r="A43" s="20"/>
      <c r="B43" s="20"/>
      <c r="C43" s="20"/>
      <c r="D43" s="20"/>
    </row>
    <row r="44" spans="1:4" x14ac:dyDescent="0.25">
      <c r="A44" s="20"/>
      <c r="B44" s="20"/>
      <c r="C44" s="20"/>
      <c r="D44" s="20"/>
    </row>
    <row r="45" spans="1:4" x14ac:dyDescent="0.25">
      <c r="A45" s="20"/>
      <c r="B45" s="20"/>
      <c r="C45" s="20"/>
      <c r="D45" s="20"/>
    </row>
    <row r="46" spans="1:4" x14ac:dyDescent="0.25">
      <c r="A46" s="20"/>
      <c r="B46" s="20"/>
      <c r="C46" s="20"/>
      <c r="D46" s="20"/>
    </row>
    <row r="47" spans="1:4" x14ac:dyDescent="0.25">
      <c r="A47" s="20"/>
      <c r="B47" s="20"/>
      <c r="C47" s="20"/>
      <c r="D47" s="2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C0046-13B1-43E1-AD95-4EDE5FBCA7CF}">
  <dimension ref="A1:AA22"/>
  <sheetViews>
    <sheetView showGridLines="0" workbookViewId="0"/>
  </sheetViews>
  <sheetFormatPr defaultColWidth="9.140625" defaultRowHeight="12" x14ac:dyDescent="0.2"/>
  <cols>
    <col min="1" max="1" width="12.7109375" style="20" customWidth="1"/>
    <col min="2" max="20" width="5.42578125" style="20" customWidth="1"/>
    <col min="21" max="25" width="4.85546875" style="20" customWidth="1"/>
    <col min="26" max="16384" width="9.140625" style="20"/>
  </cols>
  <sheetData>
    <row r="1" spans="1:27" x14ac:dyDescent="0.2">
      <c r="A1" s="1" t="s">
        <v>0</v>
      </c>
    </row>
    <row r="2" spans="1:27" ht="27" customHeight="1" thickBot="1" x14ac:dyDescent="0.25">
      <c r="A2" s="28" t="s">
        <v>152</v>
      </c>
    </row>
    <row r="3" spans="1:27" x14ac:dyDescent="0.2">
      <c r="A3" s="29"/>
      <c r="B3" s="30" t="s">
        <v>16</v>
      </c>
      <c r="C3" s="30" t="s">
        <v>17</v>
      </c>
      <c r="D3" s="30" t="s">
        <v>18</v>
      </c>
      <c r="E3" s="30" t="s">
        <v>19</v>
      </c>
      <c r="F3" s="30" t="s">
        <v>20</v>
      </c>
      <c r="G3" s="30" t="s">
        <v>21</v>
      </c>
      <c r="H3" s="30" t="s">
        <v>22</v>
      </c>
      <c r="I3" s="30" t="s">
        <v>23</v>
      </c>
      <c r="J3" s="30" t="s">
        <v>24</v>
      </c>
      <c r="K3" s="30" t="s">
        <v>25</v>
      </c>
      <c r="L3" s="30" t="s">
        <v>26</v>
      </c>
      <c r="M3" s="30" t="s">
        <v>27</v>
      </c>
      <c r="N3" s="30" t="s">
        <v>28</v>
      </c>
      <c r="O3" s="30" t="s">
        <v>29</v>
      </c>
      <c r="P3" s="30" t="s">
        <v>30</v>
      </c>
      <c r="Q3" s="30" t="s">
        <v>31</v>
      </c>
      <c r="R3" s="30" t="s">
        <v>35</v>
      </c>
      <c r="S3" s="30" t="s">
        <v>36</v>
      </c>
      <c r="T3" s="30">
        <v>2018</v>
      </c>
      <c r="U3" s="30">
        <v>2019</v>
      </c>
      <c r="V3" s="30">
        <v>2020</v>
      </c>
      <c r="W3" s="30">
        <v>2021</v>
      </c>
      <c r="X3" s="30">
        <v>2022</v>
      </c>
      <c r="Y3" s="30">
        <v>2023</v>
      </c>
    </row>
    <row r="4" spans="1:27" ht="17.25" customHeight="1" x14ac:dyDescent="0.2">
      <c r="A4" s="40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7" x14ac:dyDescent="0.2">
      <c r="A5" s="20" t="s">
        <v>34</v>
      </c>
      <c r="B5" s="35">
        <v>81.5</v>
      </c>
      <c r="C5" s="35">
        <v>84.7</v>
      </c>
      <c r="D5" s="35">
        <v>84.4</v>
      </c>
      <c r="E5" s="35">
        <v>84.1</v>
      </c>
      <c r="F5" s="35">
        <v>84</v>
      </c>
      <c r="G5" s="35">
        <v>83.6</v>
      </c>
      <c r="H5" s="35">
        <v>83.5</v>
      </c>
      <c r="I5" s="35">
        <v>83.7</v>
      </c>
      <c r="J5" s="35">
        <v>83.1</v>
      </c>
      <c r="K5" s="35">
        <v>83.1</v>
      </c>
      <c r="L5" s="35">
        <v>83.8</v>
      </c>
      <c r="M5" s="35">
        <v>84.7</v>
      </c>
      <c r="N5" s="35">
        <v>83.2</v>
      </c>
      <c r="O5" s="35">
        <v>84.2</v>
      </c>
      <c r="P5" s="35">
        <v>84.3</v>
      </c>
      <c r="Q5" s="35">
        <v>84.3</v>
      </c>
      <c r="R5" s="35">
        <v>84.1</v>
      </c>
      <c r="S5" s="35">
        <v>84.8</v>
      </c>
      <c r="T5" s="35">
        <v>84.7</v>
      </c>
      <c r="U5" s="35">
        <v>85</v>
      </c>
      <c r="V5" s="35">
        <v>85.5</v>
      </c>
      <c r="W5" s="35">
        <v>86</v>
      </c>
      <c r="X5" s="35">
        <v>85.8</v>
      </c>
      <c r="Y5" s="35">
        <v>86.4</v>
      </c>
    </row>
    <row r="6" spans="1:27" x14ac:dyDescent="0.2">
      <c r="A6" s="20" t="s">
        <v>33</v>
      </c>
      <c r="B6" s="35">
        <v>78.5</v>
      </c>
      <c r="C6" s="35">
        <v>77.2</v>
      </c>
      <c r="D6" s="35">
        <v>79.2</v>
      </c>
      <c r="E6" s="35">
        <v>77.3</v>
      </c>
      <c r="F6" s="35">
        <v>76.099999999999994</v>
      </c>
      <c r="G6" s="35">
        <v>77.599999999999994</v>
      </c>
      <c r="H6" s="35">
        <v>78</v>
      </c>
      <c r="I6" s="35">
        <v>78.099999999999994</v>
      </c>
      <c r="J6" s="35">
        <v>79</v>
      </c>
      <c r="K6" s="35">
        <v>79.7</v>
      </c>
      <c r="L6" s="35">
        <v>80.099999999999994</v>
      </c>
      <c r="M6" s="35">
        <v>79.5</v>
      </c>
      <c r="N6" s="35">
        <v>79.7</v>
      </c>
      <c r="O6" s="35">
        <v>79.2</v>
      </c>
      <c r="P6" s="35">
        <v>79.599999999999994</v>
      </c>
      <c r="Q6" s="35">
        <v>79.5</v>
      </c>
      <c r="R6" s="35">
        <v>79.3</v>
      </c>
      <c r="S6" s="35">
        <v>80.2</v>
      </c>
      <c r="T6" s="35">
        <v>80.5</v>
      </c>
      <c r="U6" s="35">
        <v>80.5</v>
      </c>
      <c r="V6" s="35">
        <v>80.400000000000006</v>
      </c>
      <c r="W6" s="35">
        <v>81.2</v>
      </c>
      <c r="X6" s="35">
        <v>81.2</v>
      </c>
      <c r="Y6" s="35">
        <v>81.3</v>
      </c>
    </row>
    <row r="7" spans="1:27" x14ac:dyDescent="0.2">
      <c r="A7" s="20" t="s">
        <v>57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7" x14ac:dyDescent="0.2">
      <c r="A8" s="20" t="s">
        <v>58</v>
      </c>
      <c r="B8" s="35">
        <v>3</v>
      </c>
      <c r="C8" s="35">
        <v>7.5</v>
      </c>
      <c r="D8" s="35">
        <v>5.2</v>
      </c>
      <c r="E8" s="35">
        <v>6.8</v>
      </c>
      <c r="F8" s="35">
        <v>7.9</v>
      </c>
      <c r="G8" s="35">
        <v>6</v>
      </c>
      <c r="H8" s="35">
        <v>5.5</v>
      </c>
      <c r="I8" s="35">
        <v>5.6</v>
      </c>
      <c r="J8" s="35">
        <v>4.0999999999999996</v>
      </c>
      <c r="K8" s="35">
        <v>3.4</v>
      </c>
      <c r="L8" s="35">
        <v>3.7</v>
      </c>
      <c r="M8" s="35">
        <v>5.2</v>
      </c>
      <c r="N8" s="35">
        <v>3.5</v>
      </c>
      <c r="O8" s="35">
        <v>5</v>
      </c>
      <c r="P8" s="35">
        <v>4.7</v>
      </c>
      <c r="Q8" s="35">
        <v>4.8</v>
      </c>
      <c r="R8" s="35">
        <v>4.8</v>
      </c>
      <c r="S8" s="35">
        <v>4.5999999999999996</v>
      </c>
      <c r="T8" s="35">
        <v>4.2</v>
      </c>
      <c r="U8" s="35">
        <v>4.5</v>
      </c>
      <c r="V8" s="35">
        <v>5.0999999999999996</v>
      </c>
      <c r="W8" s="35">
        <v>4.8</v>
      </c>
      <c r="X8" s="35">
        <v>4.5999999999999996</v>
      </c>
      <c r="Y8" s="35">
        <v>4.5999999999999996</v>
      </c>
      <c r="Z8" s="50"/>
      <c r="AA8" s="50"/>
    </row>
    <row r="9" spans="1:27" ht="17.25" customHeight="1" x14ac:dyDescent="0.2">
      <c r="A9" s="40" t="s">
        <v>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7" x14ac:dyDescent="0.2">
      <c r="A10" s="20" t="s">
        <v>34</v>
      </c>
      <c r="B10" s="35">
        <v>81.3</v>
      </c>
      <c r="C10" s="35">
        <v>81.400000000000006</v>
      </c>
      <c r="D10" s="35">
        <v>81.5</v>
      </c>
      <c r="E10" s="35">
        <v>81.7</v>
      </c>
      <c r="F10" s="35">
        <v>81.900000000000006</v>
      </c>
      <c r="G10" s="35">
        <v>82.2</v>
      </c>
      <c r="H10" s="35">
        <v>82.4</v>
      </c>
      <c r="I10" s="35">
        <v>82.7</v>
      </c>
      <c r="J10" s="35">
        <v>83</v>
      </c>
      <c r="K10" s="35">
        <v>83.2</v>
      </c>
      <c r="L10" s="35">
        <v>83.4</v>
      </c>
      <c r="M10" s="35">
        <v>83.6</v>
      </c>
      <c r="N10" s="35">
        <v>83.8</v>
      </c>
      <c r="O10" s="35">
        <v>84</v>
      </c>
      <c r="P10" s="35">
        <v>84.1</v>
      </c>
      <c r="Q10" s="35">
        <v>84.3</v>
      </c>
      <c r="R10" s="35">
        <v>84.5</v>
      </c>
      <c r="S10" s="35">
        <v>84.5</v>
      </c>
      <c r="T10" s="35">
        <v>84.7</v>
      </c>
      <c r="U10" s="35">
        <v>84.8</v>
      </c>
      <c r="V10" s="35">
        <v>85</v>
      </c>
      <c r="W10" s="35">
        <v>85.2</v>
      </c>
      <c r="X10" s="35">
        <v>85.3</v>
      </c>
      <c r="Y10" s="35">
        <v>85.5</v>
      </c>
    </row>
    <row r="11" spans="1:27" x14ac:dyDescent="0.2">
      <c r="A11" s="20" t="s">
        <v>33</v>
      </c>
      <c r="B11" s="35">
        <v>76.099999999999994</v>
      </c>
      <c r="C11" s="35">
        <v>76.3</v>
      </c>
      <c r="D11" s="35">
        <v>76.599999999999994</v>
      </c>
      <c r="E11" s="35">
        <v>76.8</v>
      </c>
      <c r="F11" s="35">
        <v>77.099999999999994</v>
      </c>
      <c r="G11" s="35">
        <v>77.3</v>
      </c>
      <c r="H11" s="35">
        <v>77.5</v>
      </c>
      <c r="I11" s="35">
        <v>77.7</v>
      </c>
      <c r="J11" s="35">
        <v>77.900000000000006</v>
      </c>
      <c r="K11" s="35">
        <v>78.099999999999994</v>
      </c>
      <c r="L11" s="35">
        <v>78.400000000000006</v>
      </c>
      <c r="M11" s="35">
        <v>78.7</v>
      </c>
      <c r="N11" s="35">
        <v>79</v>
      </c>
      <c r="O11" s="35">
        <v>79.3</v>
      </c>
      <c r="P11" s="35">
        <v>79.599999999999994</v>
      </c>
      <c r="Q11" s="35">
        <v>79.900000000000006</v>
      </c>
      <c r="R11" s="35">
        <v>80.2</v>
      </c>
      <c r="S11" s="35">
        <v>79.900000000000006</v>
      </c>
      <c r="T11" s="35">
        <v>80</v>
      </c>
      <c r="U11" s="35">
        <v>80.2</v>
      </c>
      <c r="V11" s="35">
        <v>80.400000000000006</v>
      </c>
      <c r="W11" s="35">
        <v>80.599999999999994</v>
      </c>
      <c r="X11" s="35">
        <v>80.7</v>
      </c>
      <c r="Y11" s="35">
        <v>80.900000000000006</v>
      </c>
    </row>
    <row r="12" spans="1:27" x14ac:dyDescent="0.2">
      <c r="A12" s="20" t="s">
        <v>57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7" x14ac:dyDescent="0.2">
      <c r="A13" s="20" t="s">
        <v>58</v>
      </c>
      <c r="B13" s="35">
        <v>5.2</v>
      </c>
      <c r="C13" s="35">
        <v>5.0999999999999996</v>
      </c>
      <c r="D13" s="35">
        <v>4.9000000000000004</v>
      </c>
      <c r="E13" s="35">
        <v>4.9000000000000004</v>
      </c>
      <c r="F13" s="35">
        <v>4.8</v>
      </c>
      <c r="G13" s="35">
        <v>4.9000000000000004</v>
      </c>
      <c r="H13" s="35">
        <v>4.9000000000000004</v>
      </c>
      <c r="I13" s="35">
        <v>5</v>
      </c>
      <c r="J13" s="35">
        <v>5.0999999999999996</v>
      </c>
      <c r="K13" s="35">
        <v>5.0999999999999996</v>
      </c>
      <c r="L13" s="35">
        <v>5</v>
      </c>
      <c r="M13" s="35">
        <v>4.9000000000000004</v>
      </c>
      <c r="N13" s="35">
        <v>4.8</v>
      </c>
      <c r="O13" s="35">
        <v>4.7</v>
      </c>
      <c r="P13" s="35">
        <v>4.5</v>
      </c>
      <c r="Q13" s="35">
        <v>4.4000000000000004</v>
      </c>
      <c r="R13" s="35">
        <v>4.3</v>
      </c>
      <c r="S13" s="35">
        <v>4.5999999999999996</v>
      </c>
      <c r="T13" s="35">
        <v>4.7</v>
      </c>
      <c r="U13" s="35">
        <v>4.5999999999999996</v>
      </c>
      <c r="V13" s="35">
        <v>4.5999999999999996</v>
      </c>
      <c r="W13" s="35">
        <v>4.5999999999999996</v>
      </c>
      <c r="X13" s="35">
        <v>4.5999999999999996</v>
      </c>
      <c r="Y13" s="35">
        <v>5.0999999999999996</v>
      </c>
      <c r="Z13" s="50"/>
      <c r="AA13" s="50"/>
    </row>
    <row r="14" spans="1:27" ht="17.25" customHeight="1" x14ac:dyDescent="0.2">
      <c r="A14" s="40" t="s">
        <v>10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7" x14ac:dyDescent="0.2">
      <c r="A15" s="20" t="s">
        <v>34</v>
      </c>
      <c r="B15" s="35">
        <v>68.400000000000006</v>
      </c>
      <c r="C15" s="35">
        <v>68.8</v>
      </c>
      <c r="D15" s="35">
        <v>70.3</v>
      </c>
      <c r="E15" s="35">
        <v>71</v>
      </c>
      <c r="F15" s="35">
        <v>70.099999999999994</v>
      </c>
      <c r="G15" s="35">
        <v>69.900000000000006</v>
      </c>
      <c r="H15" s="35">
        <v>71.099999999999994</v>
      </c>
      <c r="I15" s="35">
        <v>71.599999999999994</v>
      </c>
      <c r="J15" s="35">
        <v>72</v>
      </c>
      <c r="K15" s="35">
        <v>71.8</v>
      </c>
      <c r="L15" s="35">
        <v>71.099999999999994</v>
      </c>
      <c r="M15" s="35">
        <v>71.900000000000006</v>
      </c>
      <c r="N15" s="35">
        <v>73.400000000000006</v>
      </c>
      <c r="O15" s="35">
        <v>72.5</v>
      </c>
      <c r="P15" s="35">
        <v>72.8</v>
      </c>
      <c r="Q15" s="35">
        <v>74.400000000000006</v>
      </c>
      <c r="R15" s="35">
        <v>73.3</v>
      </c>
      <c r="S15" s="35">
        <v>72.5</v>
      </c>
      <c r="T15" s="35">
        <v>72.5</v>
      </c>
      <c r="U15" s="35">
        <v>72.400000000000006</v>
      </c>
      <c r="V15" s="35" t="s">
        <v>32</v>
      </c>
      <c r="W15" s="35" t="s">
        <v>32</v>
      </c>
      <c r="X15" s="35" t="s">
        <v>32</v>
      </c>
      <c r="Y15" s="35" t="s">
        <v>32</v>
      </c>
    </row>
    <row r="16" spans="1:27" x14ac:dyDescent="0.2">
      <c r="A16" s="20" t="s">
        <v>33</v>
      </c>
      <c r="B16" s="35">
        <v>64</v>
      </c>
      <c r="C16" s="35">
        <v>64.2</v>
      </c>
      <c r="D16" s="35">
        <v>65.400000000000006</v>
      </c>
      <c r="E16" s="35">
        <v>64.8</v>
      </c>
      <c r="F16" s="35">
        <v>64.400000000000006</v>
      </c>
      <c r="G16" s="35">
        <v>65.8</v>
      </c>
      <c r="H16" s="35">
        <v>66.3</v>
      </c>
      <c r="I16" s="35">
        <v>67.400000000000006</v>
      </c>
      <c r="J16" s="35">
        <v>68</v>
      </c>
      <c r="K16" s="35">
        <v>66.2</v>
      </c>
      <c r="L16" s="35">
        <v>66.3</v>
      </c>
      <c r="M16" s="35">
        <v>68</v>
      </c>
      <c r="N16" s="35">
        <v>68.5</v>
      </c>
      <c r="O16" s="35">
        <v>69.599999999999994</v>
      </c>
      <c r="P16" s="35">
        <v>68.900000000000006</v>
      </c>
      <c r="Q16" s="35">
        <v>67.599999999999994</v>
      </c>
      <c r="R16" s="35">
        <v>68.3</v>
      </c>
      <c r="S16" s="35">
        <v>69.400000000000006</v>
      </c>
      <c r="T16" s="35">
        <v>68.7</v>
      </c>
      <c r="U16" s="35">
        <v>68.599999999999994</v>
      </c>
      <c r="V16" s="35" t="s">
        <v>32</v>
      </c>
      <c r="W16" s="35" t="s">
        <v>32</v>
      </c>
      <c r="X16" s="35" t="s">
        <v>32</v>
      </c>
      <c r="Y16" s="35" t="s">
        <v>32</v>
      </c>
    </row>
    <row r="17" spans="1:25" x14ac:dyDescent="0.2">
      <c r="A17" s="20" t="s">
        <v>57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ht="12.75" thickBot="1" x14ac:dyDescent="0.25">
      <c r="A18" s="23" t="s">
        <v>58</v>
      </c>
      <c r="B18" s="36">
        <v>4.4000000000000004</v>
      </c>
      <c r="C18" s="36">
        <v>4.5999999999999996</v>
      </c>
      <c r="D18" s="36">
        <v>4.9000000000000004</v>
      </c>
      <c r="E18" s="36">
        <v>6.2</v>
      </c>
      <c r="F18" s="36">
        <v>5.7</v>
      </c>
      <c r="G18" s="36">
        <v>4.0999999999999996</v>
      </c>
      <c r="H18" s="36">
        <v>4.8</v>
      </c>
      <c r="I18" s="36">
        <v>4.2</v>
      </c>
      <c r="J18" s="36">
        <v>4</v>
      </c>
      <c r="K18" s="36">
        <v>5.6</v>
      </c>
      <c r="L18" s="36">
        <v>4.8</v>
      </c>
      <c r="M18" s="36">
        <v>3.9</v>
      </c>
      <c r="N18" s="36">
        <v>4.9000000000000004</v>
      </c>
      <c r="O18" s="36">
        <v>2.9</v>
      </c>
      <c r="P18" s="36">
        <v>3.9</v>
      </c>
      <c r="Q18" s="36">
        <v>6.8</v>
      </c>
      <c r="R18" s="36">
        <v>5</v>
      </c>
      <c r="S18" s="36">
        <v>3.1</v>
      </c>
      <c r="T18" s="36">
        <v>3.8</v>
      </c>
      <c r="U18" s="36">
        <v>3.8</v>
      </c>
      <c r="V18" s="36" t="s">
        <v>32</v>
      </c>
      <c r="W18" s="36" t="s">
        <v>32</v>
      </c>
      <c r="X18" s="36" t="s">
        <v>32</v>
      </c>
      <c r="Y18" s="36" t="s">
        <v>32</v>
      </c>
    </row>
    <row r="19" spans="1:25" x14ac:dyDescent="0.2">
      <c r="A19" s="67" t="s">
        <v>111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25" x14ac:dyDescent="0.2">
      <c r="A20" s="67" t="s">
        <v>110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 spans="1:25" x14ac:dyDescent="0.2">
      <c r="A21" s="67" t="s">
        <v>106</v>
      </c>
    </row>
    <row r="22" spans="1:25" x14ac:dyDescent="0.2">
      <c r="A22" s="67" t="s">
        <v>136</v>
      </c>
    </row>
  </sheetData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3:S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247A-E178-4355-8BFD-D415B9CE89F5}">
  <dimension ref="A1:Z48"/>
  <sheetViews>
    <sheetView showGridLines="0" workbookViewId="0"/>
  </sheetViews>
  <sheetFormatPr defaultRowHeight="15" x14ac:dyDescent="0.25"/>
  <cols>
    <col min="1" max="1" width="18" customWidth="1"/>
    <col min="2" max="24" width="6.7109375" customWidth="1"/>
    <col min="25" max="25" width="6.85546875" customWidth="1"/>
  </cols>
  <sheetData>
    <row r="1" spans="1:26" ht="12" customHeight="1" x14ac:dyDescent="0.2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6" ht="27" customHeight="1" thickBot="1" x14ac:dyDescent="0.3">
      <c r="A2" s="28" t="s">
        <v>141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W2" s="28"/>
      <c r="X2" s="28"/>
    </row>
    <row r="3" spans="1:26" ht="12" customHeight="1" x14ac:dyDescent="0.25">
      <c r="A3" s="29"/>
      <c r="B3" s="29">
        <v>2000</v>
      </c>
      <c r="C3" s="29">
        <v>2001</v>
      </c>
      <c r="D3" s="29">
        <v>2002</v>
      </c>
      <c r="E3" s="29">
        <v>2003</v>
      </c>
      <c r="F3" s="29">
        <v>2004</v>
      </c>
      <c r="G3" s="29">
        <v>2005</v>
      </c>
      <c r="H3" s="29">
        <v>2006</v>
      </c>
      <c r="I3" s="29">
        <v>2007</v>
      </c>
      <c r="J3" s="29">
        <v>2008</v>
      </c>
      <c r="K3" s="29">
        <v>2009</v>
      </c>
      <c r="L3" s="29">
        <v>2010</v>
      </c>
      <c r="M3" s="29">
        <v>2011</v>
      </c>
      <c r="N3" s="29">
        <v>2012</v>
      </c>
      <c r="O3" s="29">
        <v>2013</v>
      </c>
      <c r="P3" s="29">
        <v>2014</v>
      </c>
      <c r="Q3" s="29">
        <v>2015</v>
      </c>
      <c r="R3" s="29">
        <v>2016</v>
      </c>
      <c r="S3" s="29">
        <v>2017</v>
      </c>
      <c r="T3" s="29">
        <v>2018</v>
      </c>
      <c r="U3" s="29">
        <v>2019</v>
      </c>
      <c r="V3" s="29">
        <v>2020</v>
      </c>
      <c r="W3" s="29">
        <v>2021</v>
      </c>
      <c r="X3" s="29">
        <v>2022</v>
      </c>
      <c r="Y3" s="29">
        <v>2023</v>
      </c>
    </row>
    <row r="4" spans="1:26" ht="17.25" customHeight="1" x14ac:dyDescent="0.25">
      <c r="A4" s="40" t="s">
        <v>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Z4" s="80"/>
    </row>
    <row r="5" spans="1:26" ht="12" customHeight="1" x14ac:dyDescent="0.25">
      <c r="A5" s="20" t="s">
        <v>59</v>
      </c>
      <c r="B5" s="34">
        <v>1801</v>
      </c>
      <c r="C5" s="34">
        <v>1720</v>
      </c>
      <c r="D5" s="34">
        <v>1764</v>
      </c>
      <c r="E5" s="34">
        <v>1719</v>
      </c>
      <c r="F5" s="34">
        <v>1722</v>
      </c>
      <c r="G5" s="34">
        <v>1681</v>
      </c>
      <c r="H5" s="34">
        <v>1595</v>
      </c>
      <c r="I5" s="34">
        <v>1576</v>
      </c>
      <c r="J5" s="34">
        <v>1576</v>
      </c>
      <c r="K5" s="34">
        <v>1629</v>
      </c>
      <c r="L5" s="34">
        <v>1596</v>
      </c>
      <c r="M5" s="34">
        <v>1796</v>
      </c>
      <c r="N5" s="34">
        <v>1934</v>
      </c>
      <c r="O5" s="34">
        <v>1851</v>
      </c>
      <c r="P5" s="34">
        <v>1666</v>
      </c>
      <c r="Q5" s="34">
        <v>1956</v>
      </c>
      <c r="R5" s="34">
        <v>1880</v>
      </c>
      <c r="S5" s="34">
        <v>1863</v>
      </c>
      <c r="T5" s="34">
        <v>1867</v>
      </c>
      <c r="U5" s="34">
        <v>1741</v>
      </c>
      <c r="V5" s="34">
        <v>1483</v>
      </c>
      <c r="W5" s="34">
        <v>1589</v>
      </c>
      <c r="X5" s="34">
        <v>1714</v>
      </c>
      <c r="Y5" s="34">
        <v>1726</v>
      </c>
    </row>
    <row r="6" spans="1:26" ht="12" customHeight="1" x14ac:dyDescent="0.25">
      <c r="A6" s="20" t="s">
        <v>60</v>
      </c>
      <c r="B6" s="34">
        <v>187991</v>
      </c>
      <c r="C6" s="34">
        <v>180341</v>
      </c>
      <c r="D6" s="34">
        <v>175079</v>
      </c>
      <c r="E6" s="34">
        <v>173316</v>
      </c>
      <c r="F6" s="34">
        <v>167837</v>
      </c>
      <c r="G6" s="34">
        <v>162976</v>
      </c>
      <c r="H6" s="34">
        <v>173063</v>
      </c>
      <c r="I6" s="34">
        <v>171841</v>
      </c>
      <c r="J6" s="34">
        <v>176176</v>
      </c>
      <c r="K6" s="34">
        <v>178897</v>
      </c>
      <c r="L6" s="34">
        <v>169754</v>
      </c>
      <c r="M6" s="34">
        <v>200997</v>
      </c>
      <c r="N6" s="34">
        <v>188672</v>
      </c>
      <c r="O6" s="34">
        <v>194494</v>
      </c>
      <c r="P6" s="34">
        <v>185978</v>
      </c>
      <c r="Q6" s="34">
        <v>209815</v>
      </c>
      <c r="R6" s="34">
        <v>207062</v>
      </c>
      <c r="S6" s="34">
        <v>212842</v>
      </c>
      <c r="T6" s="34">
        <v>207609</v>
      </c>
      <c r="U6" s="34">
        <v>208564</v>
      </c>
      <c r="V6" s="34">
        <v>91281</v>
      </c>
      <c r="W6" s="34">
        <v>177233</v>
      </c>
      <c r="X6" s="34">
        <v>231733</v>
      </c>
      <c r="Y6" s="34">
        <v>227871</v>
      </c>
    </row>
    <row r="7" spans="1:26" ht="17.25" customHeight="1" x14ac:dyDescent="0.25">
      <c r="A7" s="40" t="s">
        <v>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20"/>
      <c r="P7" s="20"/>
      <c r="Q7" s="20"/>
      <c r="R7" s="20"/>
      <c r="S7" s="20"/>
      <c r="T7" s="20"/>
      <c r="U7" s="34"/>
      <c r="V7" s="34"/>
      <c r="W7" s="34"/>
      <c r="X7" s="34"/>
      <c r="Y7" s="34"/>
    </row>
    <row r="8" spans="1:26" ht="12" customHeight="1" x14ac:dyDescent="0.25">
      <c r="A8" s="20" t="s">
        <v>59</v>
      </c>
      <c r="B8" s="43" t="s">
        <v>32</v>
      </c>
      <c r="C8" s="43" t="s">
        <v>32</v>
      </c>
      <c r="D8" s="43" t="s">
        <v>32</v>
      </c>
      <c r="E8" s="43" t="s">
        <v>32</v>
      </c>
      <c r="F8" s="43" t="s">
        <v>32</v>
      </c>
      <c r="G8" s="43" t="s">
        <v>32</v>
      </c>
      <c r="H8" s="43" t="s">
        <v>32</v>
      </c>
      <c r="I8" s="43" t="s">
        <v>32</v>
      </c>
      <c r="J8" s="43" t="s">
        <v>32</v>
      </c>
      <c r="K8" s="43" t="s">
        <v>32</v>
      </c>
      <c r="L8" s="43" t="s">
        <v>32</v>
      </c>
      <c r="M8" s="43" t="s">
        <v>32</v>
      </c>
      <c r="N8" s="43" t="s">
        <v>32</v>
      </c>
      <c r="O8" s="20">
        <v>876</v>
      </c>
      <c r="P8" s="20">
        <v>972</v>
      </c>
      <c r="Q8" s="20">
        <v>973</v>
      </c>
      <c r="R8" s="20">
        <v>1000</v>
      </c>
      <c r="S8" s="20">
        <v>988</v>
      </c>
      <c r="T8" s="20">
        <v>963</v>
      </c>
      <c r="U8" s="34">
        <v>1019</v>
      </c>
      <c r="V8" s="34">
        <v>1121</v>
      </c>
      <c r="W8" s="34">
        <v>1493</v>
      </c>
      <c r="X8" s="34">
        <v>1549</v>
      </c>
      <c r="Y8" s="34">
        <v>1530</v>
      </c>
    </row>
    <row r="9" spans="1:26" ht="12" customHeight="1" x14ac:dyDescent="0.25">
      <c r="A9" s="20" t="s">
        <v>60</v>
      </c>
      <c r="B9" s="33" t="s">
        <v>32</v>
      </c>
      <c r="C9" s="33" t="s">
        <v>32</v>
      </c>
      <c r="D9" s="33" t="s">
        <v>32</v>
      </c>
      <c r="E9" s="33" t="s">
        <v>32</v>
      </c>
      <c r="F9" s="33" t="s">
        <v>32</v>
      </c>
      <c r="G9" s="33" t="s">
        <v>32</v>
      </c>
      <c r="H9" s="33" t="s">
        <v>32</v>
      </c>
      <c r="I9" s="33" t="s">
        <v>32</v>
      </c>
      <c r="J9" s="33" t="s">
        <v>32</v>
      </c>
      <c r="K9" s="33" t="s">
        <v>32</v>
      </c>
      <c r="L9" s="33" t="s">
        <v>32</v>
      </c>
      <c r="M9" s="33" t="s">
        <v>32</v>
      </c>
      <c r="N9" s="33" t="s">
        <v>32</v>
      </c>
      <c r="O9" s="34">
        <v>100173</v>
      </c>
      <c r="P9" s="34">
        <v>105468</v>
      </c>
      <c r="Q9" s="34">
        <v>118885</v>
      </c>
      <c r="R9" s="34">
        <v>128731</v>
      </c>
      <c r="S9" s="34">
        <v>144474</v>
      </c>
      <c r="T9" s="34">
        <v>153113</v>
      </c>
      <c r="U9" s="34">
        <v>166452</v>
      </c>
      <c r="V9" s="34">
        <v>94940</v>
      </c>
      <c r="W9" s="34">
        <v>169177</v>
      </c>
      <c r="X9" s="34">
        <v>230686</v>
      </c>
      <c r="Y9" s="34">
        <v>221575</v>
      </c>
    </row>
    <row r="10" spans="1:26" ht="17.25" customHeight="1" x14ac:dyDescent="0.25">
      <c r="A10" s="40" t="s">
        <v>10</v>
      </c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42"/>
      <c r="W10" s="42"/>
      <c r="X10" s="42"/>
      <c r="Y10" s="42"/>
    </row>
    <row r="11" spans="1:26" ht="12" customHeight="1" x14ac:dyDescent="0.25">
      <c r="A11" s="20" t="s">
        <v>59</v>
      </c>
      <c r="B11" s="33">
        <v>1304</v>
      </c>
      <c r="C11" s="34">
        <v>1282</v>
      </c>
      <c r="D11" s="34">
        <v>1121</v>
      </c>
      <c r="E11" s="34">
        <v>1297</v>
      </c>
      <c r="F11" s="34">
        <v>1186</v>
      </c>
      <c r="G11" s="34">
        <v>1262</v>
      </c>
      <c r="H11" s="34">
        <v>1377</v>
      </c>
      <c r="I11" s="34">
        <v>1412</v>
      </c>
      <c r="J11" s="34">
        <v>1411</v>
      </c>
      <c r="K11" s="34">
        <v>1425</v>
      </c>
      <c r="L11" s="34">
        <v>1369</v>
      </c>
      <c r="M11" s="34">
        <v>1356</v>
      </c>
      <c r="N11" s="34">
        <v>1344</v>
      </c>
      <c r="O11" s="34">
        <v>1379</v>
      </c>
      <c r="P11" s="34">
        <v>1389</v>
      </c>
      <c r="Q11" s="34">
        <v>1359</v>
      </c>
      <c r="R11" s="34">
        <v>1258</v>
      </c>
      <c r="S11" s="34">
        <v>1316</v>
      </c>
      <c r="T11" s="34">
        <v>1329</v>
      </c>
      <c r="U11" s="34">
        <v>1337</v>
      </c>
      <c r="V11" s="34">
        <v>1323</v>
      </c>
      <c r="W11" s="33">
        <v>1389</v>
      </c>
      <c r="X11" s="33">
        <v>1550</v>
      </c>
      <c r="Y11" s="33" t="s">
        <v>32</v>
      </c>
    </row>
    <row r="12" spans="1:26" ht="12" customHeight="1" thickBot="1" x14ac:dyDescent="0.3">
      <c r="A12" s="23" t="s">
        <v>60</v>
      </c>
      <c r="B12" s="47">
        <v>212434</v>
      </c>
      <c r="C12" s="47">
        <v>189463</v>
      </c>
      <c r="D12" s="47">
        <v>179349</v>
      </c>
      <c r="E12" s="47">
        <v>192774</v>
      </c>
      <c r="F12" s="47">
        <v>190755</v>
      </c>
      <c r="G12" s="47">
        <v>215916</v>
      </c>
      <c r="H12" s="47">
        <v>225667</v>
      </c>
      <c r="I12" s="47">
        <v>234604</v>
      </c>
      <c r="J12" s="47">
        <v>236913</v>
      </c>
      <c r="K12" s="47">
        <v>224801</v>
      </c>
      <c r="L12" s="47">
        <v>216141</v>
      </c>
      <c r="M12" s="47">
        <v>213656</v>
      </c>
      <c r="N12" s="47">
        <v>210398</v>
      </c>
      <c r="O12" s="47">
        <v>214012</v>
      </c>
      <c r="P12" s="47">
        <v>209560</v>
      </c>
      <c r="Q12" s="47">
        <v>218527</v>
      </c>
      <c r="R12" s="47">
        <v>240631</v>
      </c>
      <c r="S12" s="47">
        <v>262793</v>
      </c>
      <c r="T12" s="47">
        <v>259282</v>
      </c>
      <c r="U12" s="47">
        <v>264711</v>
      </c>
      <c r="V12" s="47">
        <v>174814</v>
      </c>
      <c r="W12" s="47">
        <v>228196</v>
      </c>
      <c r="X12" s="47">
        <v>338937</v>
      </c>
      <c r="Y12" s="47">
        <v>347547</v>
      </c>
    </row>
    <row r="13" spans="1:26" ht="12" customHeight="1" x14ac:dyDescent="0.25">
      <c r="A13" s="67" t="s">
        <v>61</v>
      </c>
    </row>
    <row r="14" spans="1:26" ht="12" customHeight="1" x14ac:dyDescent="0.25">
      <c r="A14" s="67" t="s">
        <v>106</v>
      </c>
    </row>
    <row r="15" spans="1:26" ht="12" customHeight="1" x14ac:dyDescent="0.25">
      <c r="A15" s="67" t="s">
        <v>136</v>
      </c>
    </row>
    <row r="16" spans="1:26" ht="12" customHeight="1" x14ac:dyDescent="0.25">
      <c r="A16" s="67"/>
    </row>
    <row r="17" spans="1:20" ht="12" customHeight="1" x14ac:dyDescent="0.25"/>
    <row r="18" spans="1:20" ht="12" customHeight="1" x14ac:dyDescent="0.25"/>
    <row r="19" spans="1:20" ht="12" customHeight="1" x14ac:dyDescent="0.25"/>
    <row r="20" spans="1:20" ht="12" customHeight="1" x14ac:dyDescent="0.25"/>
    <row r="21" spans="1:20" ht="12" customHeight="1" x14ac:dyDescent="0.25"/>
    <row r="22" spans="1:20" ht="12" customHeight="1" x14ac:dyDescent="0.25"/>
    <row r="23" spans="1:20" ht="12" customHeight="1" x14ac:dyDescent="0.25"/>
    <row r="24" spans="1:20" ht="12" customHeight="1" x14ac:dyDescent="0.25">
      <c r="A24" s="4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20" ht="12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20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x14ac:dyDescent="0.25">
      <c r="A27" s="2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x14ac:dyDescent="0.25">
      <c r="A28" s="2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0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:20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20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20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B04B-5289-4B98-9E14-5D0D9368CBCE}">
  <dimension ref="A1:AB24"/>
  <sheetViews>
    <sheetView showGridLines="0" workbookViewId="0"/>
  </sheetViews>
  <sheetFormatPr defaultColWidth="8.85546875" defaultRowHeight="12" x14ac:dyDescent="0.2"/>
  <cols>
    <col min="1" max="1" width="29.85546875" style="20" customWidth="1"/>
    <col min="2" max="26" width="6" style="20" customWidth="1"/>
    <col min="27" max="27" width="10.28515625" style="20" customWidth="1"/>
    <col min="28" max="16384" width="8.85546875" style="20"/>
  </cols>
  <sheetData>
    <row r="1" spans="1:28" ht="12" customHeight="1" x14ac:dyDescent="0.2">
      <c r="A1" s="1" t="s">
        <v>0</v>
      </c>
      <c r="AA1" s="43"/>
    </row>
    <row r="2" spans="1:28" ht="27" customHeight="1" thickBot="1" x14ac:dyDescent="0.25">
      <c r="A2" s="28" t="s">
        <v>130</v>
      </c>
      <c r="AA2" s="90"/>
    </row>
    <row r="3" spans="1:28" ht="12" customHeight="1" x14ac:dyDescent="0.2">
      <c r="A3" s="22"/>
      <c r="B3" s="27" t="s">
        <v>16</v>
      </c>
      <c r="C3" s="27" t="s">
        <v>17</v>
      </c>
      <c r="D3" s="27" t="s">
        <v>18</v>
      </c>
      <c r="E3" s="27" t="s">
        <v>19</v>
      </c>
      <c r="F3" s="27" t="s">
        <v>20</v>
      </c>
      <c r="G3" s="27" t="s">
        <v>21</v>
      </c>
      <c r="H3" s="27" t="s">
        <v>22</v>
      </c>
      <c r="I3" s="27" t="s">
        <v>23</v>
      </c>
      <c r="J3" s="27" t="s">
        <v>24</v>
      </c>
      <c r="K3" s="27" t="s">
        <v>25</v>
      </c>
      <c r="L3" s="27" t="s">
        <v>26</v>
      </c>
      <c r="M3" s="27" t="s">
        <v>27</v>
      </c>
      <c r="N3" s="27" t="s">
        <v>28</v>
      </c>
      <c r="O3" s="27" t="s">
        <v>29</v>
      </c>
      <c r="P3" s="27" t="s">
        <v>30</v>
      </c>
      <c r="Q3" s="27" t="s">
        <v>31</v>
      </c>
      <c r="R3" s="27" t="s">
        <v>35</v>
      </c>
      <c r="S3" s="27" t="s">
        <v>36</v>
      </c>
      <c r="T3" s="27" t="s">
        <v>46</v>
      </c>
      <c r="U3" s="27">
        <v>2019</v>
      </c>
      <c r="V3" s="27">
        <v>2020</v>
      </c>
      <c r="W3" s="27">
        <v>2021</v>
      </c>
      <c r="X3" s="27">
        <v>2022</v>
      </c>
      <c r="Y3" s="27">
        <v>2023</v>
      </c>
      <c r="Z3" s="27">
        <v>2024</v>
      </c>
      <c r="AA3" s="91" t="s">
        <v>62</v>
      </c>
    </row>
    <row r="4" spans="1:28" ht="12" customHeight="1" x14ac:dyDescent="0.2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92" t="s">
        <v>63</v>
      </c>
    </row>
    <row r="5" spans="1:28" ht="12" customHeight="1" x14ac:dyDescent="0.2">
      <c r="A5" s="53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93" t="s">
        <v>149</v>
      </c>
    </row>
    <row r="6" spans="1:28" ht="17.25" customHeight="1" x14ac:dyDescent="0.2">
      <c r="A6" s="40" t="s">
        <v>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94"/>
    </row>
    <row r="7" spans="1:28" ht="12" customHeight="1" x14ac:dyDescent="0.2">
      <c r="A7" s="40" t="s">
        <v>125</v>
      </c>
      <c r="B7" s="73">
        <f>SUM(B8:B10)</f>
        <v>16671</v>
      </c>
      <c r="C7" s="73">
        <f t="shared" ref="C7:Z7" si="0">SUM(C8:C10)</f>
        <v>17228</v>
      </c>
      <c r="D7" s="73">
        <f t="shared" si="0"/>
        <v>17686</v>
      </c>
      <c r="E7" s="73">
        <f t="shared" si="0"/>
        <v>18078</v>
      </c>
      <c r="F7" s="73">
        <f t="shared" si="0"/>
        <v>18665</v>
      </c>
      <c r="G7" s="73">
        <f t="shared" si="0"/>
        <v>19160</v>
      </c>
      <c r="H7" s="73">
        <f t="shared" si="0"/>
        <v>19587</v>
      </c>
      <c r="I7" s="73">
        <f t="shared" si="0"/>
        <v>20058</v>
      </c>
      <c r="J7" s="73">
        <f t="shared" si="0"/>
        <v>20755</v>
      </c>
      <c r="K7" s="73">
        <f t="shared" si="0"/>
        <v>21824</v>
      </c>
      <c r="L7" s="73">
        <f t="shared" si="0"/>
        <v>22728</v>
      </c>
      <c r="M7" s="73">
        <f t="shared" si="0"/>
        <v>23872</v>
      </c>
      <c r="N7" s="73">
        <f t="shared" si="0"/>
        <v>24969</v>
      </c>
      <c r="O7" s="73">
        <f t="shared" si="0"/>
        <v>25783</v>
      </c>
      <c r="P7" s="73">
        <f t="shared" si="0"/>
        <v>26648</v>
      </c>
      <c r="Q7" s="73">
        <f t="shared" si="0"/>
        <v>27477</v>
      </c>
      <c r="R7" s="73">
        <f t="shared" si="0"/>
        <v>28163</v>
      </c>
      <c r="S7" s="73">
        <f t="shared" si="0"/>
        <v>28942</v>
      </c>
      <c r="T7" s="73">
        <f t="shared" si="0"/>
        <v>29657</v>
      </c>
      <c r="U7" s="73">
        <f t="shared" si="0"/>
        <v>30284</v>
      </c>
      <c r="V7" s="73">
        <f t="shared" si="0"/>
        <v>30918</v>
      </c>
      <c r="W7" s="73">
        <f t="shared" si="0"/>
        <v>31642</v>
      </c>
      <c r="X7" s="73">
        <f t="shared" si="0"/>
        <v>32143</v>
      </c>
      <c r="Y7" s="73">
        <f t="shared" si="0"/>
        <v>32528</v>
      </c>
      <c r="Z7" s="73">
        <f t="shared" si="0"/>
        <v>32902</v>
      </c>
      <c r="AA7" s="95">
        <f>(Z7-B7)/B7*100</f>
        <v>97.360686221582398</v>
      </c>
    </row>
    <row r="8" spans="1:28" ht="12" customHeight="1" x14ac:dyDescent="0.2">
      <c r="A8" s="20" t="s">
        <v>64</v>
      </c>
      <c r="B8" s="33">
        <v>13525</v>
      </c>
      <c r="C8" s="33">
        <v>13979</v>
      </c>
      <c r="D8" s="33">
        <v>14360</v>
      </c>
      <c r="E8" s="33">
        <v>14658</v>
      </c>
      <c r="F8" s="33">
        <v>15194</v>
      </c>
      <c r="G8" s="33">
        <v>15536</v>
      </c>
      <c r="H8" s="33">
        <v>15868</v>
      </c>
      <c r="I8" s="33">
        <v>16256</v>
      </c>
      <c r="J8" s="33">
        <v>16800</v>
      </c>
      <c r="K8" s="33">
        <v>17661</v>
      </c>
      <c r="L8" s="33">
        <v>18373</v>
      </c>
      <c r="M8" s="33">
        <v>19240</v>
      </c>
      <c r="N8" s="33">
        <v>20161</v>
      </c>
      <c r="O8" s="33">
        <v>20866</v>
      </c>
      <c r="P8" s="33">
        <v>21565</v>
      </c>
      <c r="Q8" s="33">
        <v>22215</v>
      </c>
      <c r="R8" s="33">
        <v>22721</v>
      </c>
      <c r="S8" s="33">
        <v>23332</v>
      </c>
      <c r="T8" s="33">
        <v>23855</v>
      </c>
      <c r="U8" s="33">
        <v>24329</v>
      </c>
      <c r="V8" s="33">
        <v>24767</v>
      </c>
      <c r="W8" s="33">
        <v>25320</v>
      </c>
      <c r="X8" s="33">
        <v>25632</v>
      </c>
      <c r="Y8" s="33">
        <v>25884</v>
      </c>
      <c r="Z8" s="33">
        <v>26190</v>
      </c>
      <c r="AA8" s="94">
        <f t="shared" ref="AA8:AA20" si="1">(Z8-B8)/B8*100</f>
        <v>93.641404805914974</v>
      </c>
    </row>
    <row r="9" spans="1:28" ht="12" customHeight="1" x14ac:dyDescent="0.2">
      <c r="A9" s="20" t="s">
        <v>65</v>
      </c>
      <c r="B9" s="33">
        <v>38</v>
      </c>
      <c r="C9" s="33">
        <v>41</v>
      </c>
      <c r="D9" s="33">
        <v>39</v>
      </c>
      <c r="E9" s="33">
        <v>39</v>
      </c>
      <c r="F9" s="33">
        <v>40</v>
      </c>
      <c r="G9" s="33">
        <v>40</v>
      </c>
      <c r="H9" s="33">
        <v>43</v>
      </c>
      <c r="I9" s="33">
        <v>42</v>
      </c>
      <c r="J9" s="33">
        <v>43</v>
      </c>
      <c r="K9" s="33">
        <v>46</v>
      </c>
      <c r="L9" s="33">
        <v>43</v>
      </c>
      <c r="M9" s="33">
        <v>43</v>
      </c>
      <c r="N9" s="33">
        <v>41</v>
      </c>
      <c r="O9" s="33">
        <v>45</v>
      </c>
      <c r="P9" s="33">
        <v>51</v>
      </c>
      <c r="Q9" s="33">
        <v>49</v>
      </c>
      <c r="R9" s="33">
        <v>44</v>
      </c>
      <c r="S9" s="33">
        <v>45</v>
      </c>
      <c r="T9" s="33">
        <v>48</v>
      </c>
      <c r="U9" s="33">
        <v>52</v>
      </c>
      <c r="V9" s="33">
        <v>51</v>
      </c>
      <c r="W9" s="33">
        <v>49</v>
      </c>
      <c r="X9" s="33">
        <v>54</v>
      </c>
      <c r="Y9" s="33">
        <v>54</v>
      </c>
      <c r="Z9" s="33">
        <v>58</v>
      </c>
      <c r="AA9" s="94">
        <f t="shared" si="1"/>
        <v>52.631578947368418</v>
      </c>
    </row>
    <row r="10" spans="1:28" ht="12" customHeight="1" x14ac:dyDescent="0.2">
      <c r="A10" s="20" t="s">
        <v>66</v>
      </c>
      <c r="B10" s="33">
        <v>3108</v>
      </c>
      <c r="C10" s="33">
        <v>3208</v>
      </c>
      <c r="D10" s="33">
        <v>3287</v>
      </c>
      <c r="E10" s="33">
        <v>3381</v>
      </c>
      <c r="F10" s="33">
        <v>3431</v>
      </c>
      <c r="G10" s="33">
        <v>3584</v>
      </c>
      <c r="H10" s="33">
        <v>3676</v>
      </c>
      <c r="I10" s="33">
        <v>3760</v>
      </c>
      <c r="J10" s="33">
        <v>3912</v>
      </c>
      <c r="K10" s="33">
        <v>4117</v>
      </c>
      <c r="L10" s="33">
        <v>4312</v>
      </c>
      <c r="M10" s="33">
        <v>4589</v>
      </c>
      <c r="N10" s="33">
        <v>4767</v>
      </c>
      <c r="O10" s="33">
        <v>4872</v>
      </c>
      <c r="P10" s="33">
        <v>5032</v>
      </c>
      <c r="Q10" s="33">
        <v>5213</v>
      </c>
      <c r="R10" s="33">
        <v>5398</v>
      </c>
      <c r="S10" s="33">
        <v>5565</v>
      </c>
      <c r="T10" s="33">
        <v>5754</v>
      </c>
      <c r="U10" s="33">
        <v>5903</v>
      </c>
      <c r="V10" s="33">
        <v>6100</v>
      </c>
      <c r="W10" s="33">
        <v>6273</v>
      </c>
      <c r="X10" s="33">
        <v>6457</v>
      </c>
      <c r="Y10" s="33">
        <v>6590</v>
      </c>
      <c r="Z10" s="33">
        <v>6654</v>
      </c>
      <c r="AA10" s="94">
        <f t="shared" si="1"/>
        <v>114.09266409266409</v>
      </c>
    </row>
    <row r="11" spans="1:28" ht="17.25" customHeight="1" x14ac:dyDescent="0.2">
      <c r="A11" s="40" t="s">
        <v>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92"/>
    </row>
    <row r="12" spans="1:28" ht="12" customHeight="1" x14ac:dyDescent="0.2">
      <c r="A12" s="40" t="s">
        <v>125</v>
      </c>
      <c r="B12" s="73">
        <v>18681</v>
      </c>
      <c r="C12" s="73">
        <v>19415</v>
      </c>
      <c r="D12" s="73">
        <v>20761</v>
      </c>
      <c r="E12" s="73">
        <v>21908</v>
      </c>
      <c r="F12" s="73">
        <v>22842</v>
      </c>
      <c r="G12" s="73">
        <v>23471</v>
      </c>
      <c r="H12" s="73">
        <v>24240</v>
      </c>
      <c r="I12" s="73">
        <v>25710</v>
      </c>
      <c r="J12" s="73">
        <v>27290</v>
      </c>
      <c r="K12" s="73">
        <v>27620</v>
      </c>
      <c r="L12" s="73">
        <v>27097</v>
      </c>
      <c r="M12" s="73">
        <v>27043</v>
      </c>
      <c r="N12" s="73">
        <v>27178</v>
      </c>
      <c r="O12" s="73">
        <v>27526</v>
      </c>
      <c r="P12" s="73">
        <v>28201</v>
      </c>
      <c r="Q12" s="73">
        <v>28989</v>
      </c>
      <c r="R12" s="73">
        <v>30127</v>
      </c>
      <c r="S12" s="73">
        <v>31513</v>
      </c>
      <c r="T12" s="73">
        <v>32889</v>
      </c>
      <c r="U12" s="73">
        <v>34352</v>
      </c>
      <c r="V12" s="73">
        <v>35856</v>
      </c>
      <c r="W12" s="73">
        <f>SUM(W13:W15)</f>
        <v>37118</v>
      </c>
      <c r="X12" s="73" t="s">
        <v>32</v>
      </c>
      <c r="Y12" s="73" t="s">
        <v>32</v>
      </c>
      <c r="Z12" s="73" t="s">
        <v>32</v>
      </c>
      <c r="AA12" s="96" t="s">
        <v>32</v>
      </c>
    </row>
    <row r="13" spans="1:28" ht="12" customHeight="1" x14ac:dyDescent="0.2">
      <c r="A13" s="20" t="s">
        <v>64</v>
      </c>
      <c r="B13" s="33">
        <v>14179</v>
      </c>
      <c r="C13" s="33">
        <v>14715</v>
      </c>
      <c r="D13" s="33">
        <v>15710</v>
      </c>
      <c r="E13" s="33">
        <v>16446</v>
      </c>
      <c r="F13" s="33">
        <v>17085</v>
      </c>
      <c r="G13" s="33">
        <v>17513</v>
      </c>
      <c r="H13" s="33">
        <v>18141</v>
      </c>
      <c r="I13" s="33">
        <v>19211</v>
      </c>
      <c r="J13" s="33">
        <v>20334</v>
      </c>
      <c r="K13" s="33">
        <v>20397</v>
      </c>
      <c r="L13" s="33">
        <v>19974</v>
      </c>
      <c r="M13" s="33">
        <v>19996</v>
      </c>
      <c r="N13" s="33">
        <v>20148</v>
      </c>
      <c r="O13" s="33">
        <v>20437</v>
      </c>
      <c r="P13" s="33">
        <v>20918</v>
      </c>
      <c r="Q13" s="33">
        <v>21527</v>
      </c>
      <c r="R13" s="33">
        <v>22293</v>
      </c>
      <c r="S13" s="33">
        <v>23342</v>
      </c>
      <c r="T13" s="33">
        <v>24322</v>
      </c>
      <c r="U13" s="33">
        <v>25333</v>
      </c>
      <c r="V13" s="33">
        <v>26413</v>
      </c>
      <c r="W13" s="33">
        <v>27094</v>
      </c>
      <c r="X13" s="33">
        <v>27984</v>
      </c>
      <c r="Y13" s="33">
        <v>28290</v>
      </c>
      <c r="Z13" s="33">
        <v>28379</v>
      </c>
      <c r="AA13" s="94">
        <f t="shared" si="1"/>
        <v>100.14810635446787</v>
      </c>
    </row>
    <row r="14" spans="1:28" ht="12" customHeight="1" x14ac:dyDescent="0.2">
      <c r="A14" s="20" t="s">
        <v>65</v>
      </c>
      <c r="B14" s="33">
        <v>137</v>
      </c>
      <c r="C14" s="33">
        <v>155</v>
      </c>
      <c r="D14" s="33">
        <v>176</v>
      </c>
      <c r="E14" s="33">
        <v>191</v>
      </c>
      <c r="F14" s="33">
        <v>201</v>
      </c>
      <c r="G14" s="33">
        <v>207</v>
      </c>
      <c r="H14" s="33">
        <v>214</v>
      </c>
      <c r="I14" s="33">
        <v>224</v>
      </c>
      <c r="J14" s="33">
        <v>232</v>
      </c>
      <c r="K14" s="33">
        <v>249</v>
      </c>
      <c r="L14" s="33">
        <v>230</v>
      </c>
      <c r="M14" s="33">
        <v>223</v>
      </c>
      <c r="N14" s="33">
        <v>221</v>
      </c>
      <c r="O14" s="33">
        <v>215</v>
      </c>
      <c r="P14" s="33">
        <v>222</v>
      </c>
      <c r="Q14" s="33">
        <v>216</v>
      </c>
      <c r="R14" s="33">
        <v>211</v>
      </c>
      <c r="S14" s="33">
        <v>215</v>
      </c>
      <c r="T14" s="33">
        <v>212</v>
      </c>
      <c r="U14" s="33">
        <v>203</v>
      </c>
      <c r="V14" s="33">
        <v>197</v>
      </c>
      <c r="W14" s="33">
        <v>202</v>
      </c>
      <c r="X14" s="33">
        <v>191</v>
      </c>
      <c r="Y14" s="33">
        <v>205</v>
      </c>
      <c r="Z14" s="33">
        <v>183</v>
      </c>
      <c r="AA14" s="94">
        <f t="shared" si="1"/>
        <v>33.576642335766422</v>
      </c>
    </row>
    <row r="15" spans="1:28" ht="12" customHeight="1" x14ac:dyDescent="0.2">
      <c r="A15" s="20" t="s">
        <v>66</v>
      </c>
      <c r="B15" s="33">
        <v>4365</v>
      </c>
      <c r="C15" s="33">
        <v>4545</v>
      </c>
      <c r="D15" s="33">
        <v>4875</v>
      </c>
      <c r="E15" s="33">
        <v>5271</v>
      </c>
      <c r="F15" s="33">
        <v>5556</v>
      </c>
      <c r="G15" s="33">
        <v>5751</v>
      </c>
      <c r="H15" s="33">
        <v>5885</v>
      </c>
      <c r="I15" s="33">
        <v>6275</v>
      </c>
      <c r="J15" s="33">
        <v>6724</v>
      </c>
      <c r="K15" s="33">
        <v>6974</v>
      </c>
      <c r="L15" s="33">
        <v>6893</v>
      </c>
      <c r="M15" s="33">
        <v>6824</v>
      </c>
      <c r="N15" s="33">
        <v>6809</v>
      </c>
      <c r="O15" s="33">
        <v>6874</v>
      </c>
      <c r="P15" s="33">
        <v>7061</v>
      </c>
      <c r="Q15" s="33">
        <v>7246</v>
      </c>
      <c r="R15" s="33">
        <v>7623</v>
      </c>
      <c r="S15" s="33">
        <v>7956</v>
      </c>
      <c r="T15" s="33">
        <v>8355</v>
      </c>
      <c r="U15" s="33">
        <v>8816</v>
      </c>
      <c r="V15" s="33">
        <v>9246</v>
      </c>
      <c r="W15" s="33">
        <v>9822</v>
      </c>
      <c r="X15" s="33" t="s">
        <v>32</v>
      </c>
      <c r="Y15" s="33" t="s">
        <v>32</v>
      </c>
      <c r="Z15" s="33" t="s">
        <v>32</v>
      </c>
      <c r="AA15" s="87" t="s">
        <v>32</v>
      </c>
    </row>
    <row r="16" spans="1:28" ht="17.25" customHeight="1" x14ac:dyDescent="0.2">
      <c r="A16" s="40" t="s">
        <v>10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87"/>
      <c r="AB16" s="33"/>
    </row>
    <row r="17" spans="1:27" ht="12" customHeight="1" x14ac:dyDescent="0.2">
      <c r="A17" s="40" t="s">
        <v>125</v>
      </c>
      <c r="B17" s="73">
        <v>3758</v>
      </c>
      <c r="C17" s="73">
        <v>4308</v>
      </c>
      <c r="D17" s="73">
        <v>4257</v>
      </c>
      <c r="E17" s="73">
        <v>4890</v>
      </c>
      <c r="F17" s="73">
        <v>4812</v>
      </c>
      <c r="G17" s="73">
        <v>4968</v>
      </c>
      <c r="H17" s="73">
        <v>5244</v>
      </c>
      <c r="I17" s="73">
        <v>5193</v>
      </c>
      <c r="J17" s="73">
        <v>5480</v>
      </c>
      <c r="K17" s="73">
        <v>4995</v>
      </c>
      <c r="L17" s="73">
        <v>5844</v>
      </c>
      <c r="M17" s="73">
        <v>5385</v>
      </c>
      <c r="N17" s="73">
        <v>5927</v>
      </c>
      <c r="O17" s="73">
        <v>5856</v>
      </c>
      <c r="P17" s="73">
        <v>6679</v>
      </c>
      <c r="Q17" s="73">
        <v>7534</v>
      </c>
      <c r="R17" s="73">
        <v>8078</v>
      </c>
      <c r="S17" s="73">
        <v>8831</v>
      </c>
      <c r="T17" s="73">
        <v>9463</v>
      </c>
      <c r="U17" s="73">
        <v>7199</v>
      </c>
      <c r="V17" s="73">
        <v>7624</v>
      </c>
      <c r="W17" s="73">
        <v>8152</v>
      </c>
      <c r="X17" s="73" t="s">
        <v>32</v>
      </c>
      <c r="Y17" s="73" t="s">
        <v>32</v>
      </c>
      <c r="Z17" s="73" t="s">
        <v>32</v>
      </c>
      <c r="AA17" s="96" t="s">
        <v>32</v>
      </c>
    </row>
    <row r="18" spans="1:27" ht="12" customHeight="1" x14ac:dyDescent="0.2">
      <c r="A18" s="20" t="s">
        <v>64</v>
      </c>
      <c r="B18" s="33">
        <v>2045</v>
      </c>
      <c r="C18" s="33">
        <v>2651</v>
      </c>
      <c r="D18" s="33">
        <v>2730</v>
      </c>
      <c r="E18" s="33">
        <v>3199</v>
      </c>
      <c r="F18" s="33">
        <v>3081</v>
      </c>
      <c r="G18" s="33">
        <v>3212</v>
      </c>
      <c r="H18" s="33">
        <v>3427</v>
      </c>
      <c r="I18" s="33">
        <v>3368</v>
      </c>
      <c r="J18" s="33">
        <v>3644</v>
      </c>
      <c r="K18" s="33">
        <v>3349</v>
      </c>
      <c r="L18" s="33">
        <v>4048</v>
      </c>
      <c r="M18" s="33">
        <v>3797</v>
      </c>
      <c r="N18" s="33">
        <v>4182</v>
      </c>
      <c r="O18" s="33">
        <v>4136</v>
      </c>
      <c r="P18" s="33">
        <v>4142</v>
      </c>
      <c r="Q18" s="33">
        <v>4212</v>
      </c>
      <c r="R18" s="33">
        <v>4375</v>
      </c>
      <c r="S18" s="33">
        <v>4717</v>
      </c>
      <c r="T18" s="33">
        <v>4812</v>
      </c>
      <c r="U18" s="33">
        <v>5244</v>
      </c>
      <c r="V18" s="33">
        <v>5610</v>
      </c>
      <c r="W18" s="33">
        <v>6047</v>
      </c>
      <c r="X18" s="33">
        <v>6436</v>
      </c>
      <c r="Y18" s="33">
        <v>6724</v>
      </c>
      <c r="Z18" s="33">
        <v>6948</v>
      </c>
      <c r="AA18" s="94">
        <f t="shared" si="1"/>
        <v>239.7555012224939</v>
      </c>
    </row>
    <row r="19" spans="1:27" ht="12" customHeight="1" x14ac:dyDescent="0.2">
      <c r="A19" s="20" t="s">
        <v>65</v>
      </c>
      <c r="B19" s="33">
        <v>64</v>
      </c>
      <c r="C19" s="33">
        <v>72</v>
      </c>
      <c r="D19" s="33">
        <v>72</v>
      </c>
      <c r="E19" s="33">
        <v>85</v>
      </c>
      <c r="F19" s="33">
        <v>64</v>
      </c>
      <c r="G19" s="33">
        <v>63</v>
      </c>
      <c r="H19" s="33">
        <v>75</v>
      </c>
      <c r="I19" s="33">
        <v>63</v>
      </c>
      <c r="J19" s="33">
        <v>64</v>
      </c>
      <c r="K19" s="33">
        <v>68</v>
      </c>
      <c r="L19" s="33">
        <v>83</v>
      </c>
      <c r="M19" s="33">
        <v>83</v>
      </c>
      <c r="N19" s="33">
        <v>89</v>
      </c>
      <c r="O19" s="33">
        <v>83</v>
      </c>
      <c r="P19" s="33">
        <v>77</v>
      </c>
      <c r="Q19" s="33">
        <v>75</v>
      </c>
      <c r="R19" s="33">
        <v>76</v>
      </c>
      <c r="S19" s="33">
        <v>82</v>
      </c>
      <c r="T19" s="33">
        <v>85</v>
      </c>
      <c r="U19" s="33">
        <v>96</v>
      </c>
      <c r="V19" s="33">
        <v>96</v>
      </c>
      <c r="W19" s="33">
        <v>101</v>
      </c>
      <c r="X19" s="33">
        <v>106</v>
      </c>
      <c r="Y19" s="33">
        <v>108</v>
      </c>
      <c r="Z19" s="33">
        <v>106</v>
      </c>
      <c r="AA19" s="94">
        <f t="shared" si="1"/>
        <v>65.625</v>
      </c>
    </row>
    <row r="20" spans="1:27" ht="12" customHeight="1" thickBot="1" x14ac:dyDescent="0.25">
      <c r="A20" s="23" t="s">
        <v>66</v>
      </c>
      <c r="B20" s="52">
        <v>1649</v>
      </c>
      <c r="C20" s="52">
        <v>1585</v>
      </c>
      <c r="D20" s="52">
        <v>1455</v>
      </c>
      <c r="E20" s="52">
        <v>1606</v>
      </c>
      <c r="F20" s="52">
        <v>1667</v>
      </c>
      <c r="G20" s="52">
        <v>1693</v>
      </c>
      <c r="H20" s="52">
        <v>1742</v>
      </c>
      <c r="I20" s="52">
        <v>1762</v>
      </c>
      <c r="J20" s="52">
        <v>1772</v>
      </c>
      <c r="K20" s="52">
        <v>1578</v>
      </c>
      <c r="L20" s="52">
        <v>1713</v>
      </c>
      <c r="M20" s="52">
        <v>1505</v>
      </c>
      <c r="N20" s="52">
        <v>1656</v>
      </c>
      <c r="O20" s="52">
        <v>1637</v>
      </c>
      <c r="P20" s="52">
        <v>2460</v>
      </c>
      <c r="Q20" s="52">
        <v>3247</v>
      </c>
      <c r="R20" s="52">
        <v>3627</v>
      </c>
      <c r="S20" s="52">
        <v>4032</v>
      </c>
      <c r="T20" s="52">
        <v>4566</v>
      </c>
      <c r="U20" s="52">
        <v>1851</v>
      </c>
      <c r="V20" s="52">
        <v>1915</v>
      </c>
      <c r="W20" s="52">
        <v>2001</v>
      </c>
      <c r="X20" s="52" t="s">
        <v>32</v>
      </c>
      <c r="Y20" s="52" t="s">
        <v>32</v>
      </c>
      <c r="Z20" s="52" t="s">
        <v>32</v>
      </c>
      <c r="AA20" s="97" t="s">
        <v>32</v>
      </c>
    </row>
    <row r="21" spans="1:27" ht="12" customHeight="1" x14ac:dyDescent="0.2">
      <c r="A21" s="67" t="s">
        <v>69</v>
      </c>
      <c r="AA21" s="90"/>
    </row>
    <row r="22" spans="1:27" ht="12" customHeight="1" x14ac:dyDescent="0.2">
      <c r="A22" s="67" t="s">
        <v>106</v>
      </c>
      <c r="B22" s="34"/>
    </row>
    <row r="23" spans="1:27" x14ac:dyDescent="0.2">
      <c r="A23" s="67" t="s">
        <v>136</v>
      </c>
    </row>
    <row r="24" spans="1:27" x14ac:dyDescent="0.2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</sheetData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3:U3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L E U Y U 3 n I s h e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o G R k Z 6 R n Y 6 M P E b H w z 8 x D y R k D n g m S R B G 2 c S 3 N K S o t S 7 Y r L d N 0 8 b f R h X B t 9 q B f s A F B L A w Q U A A I A C A A s R R h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E U Y U y i K R 7 g O A A A A E Q A A A B M A H A B G b 3 J t d W x h c y 9 T Z W N 0 a W 9 u M S 5 t I K I Y A C i g F A A A A A A A A A A A A A A A A A A A A A A A A A A A A C t O T S 7 J z M 9 T C I b Q h t Y A U E s B A i 0 A F A A C A A g A L E U Y U 3 n I s h e m A A A A 9 Q A A A B I A A A A A A A A A A A A A A A A A A A A A A E N v b m Z p Z y 9 Q Y W N r Y W d l L n h t b F B L A Q I t A B Q A A g A I A C x F G F M P y u m r p A A A A O k A A A A T A A A A A A A A A A A A A A A A A P I A A A B b Q 2 9 u d G V u d F 9 U e X B l c 1 0 u e G 1 s U E s B A i 0 A F A A C A A g A L E U Y U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t Y K o z e A R d P s B o F m 4 X n Y x E A A A A A A g A A A A A A A 2 Y A A M A A A A A Q A A A A 8 d 4 / p 0 P 9 9 8 v 4 s s b 7 + P 1 G x A A A A A A E g A A A o A A A A B A A A A B 6 q C P C e 9 A i + 0 Q j m 0 Z l 5 y o w U A A A A G Z u B / + W K n 9 N S x u R r / i 1 k 5 A a U O U Y t D 0 f h G Z F Y Y 6 C n 8 B a m J D o N X J l F e 5 x 6 S J 6 Q b 4 L j V u U Y W H k Z z T d R x K V / m A + h G q P T E K x m s p r L A z Y m G I q + Q x z F A A A A E 2 y 6 6 F h 1 4 L a p 9 d W 1 B 4 Z Q y x r i 9 0 v < / D a t a M a s h u p > 
</file>

<file path=customXml/itemProps1.xml><?xml version="1.0" encoding="utf-8"?>
<ds:datastoreItem xmlns:ds="http://schemas.openxmlformats.org/officeDocument/2006/customXml" ds:itemID="{6197588F-3828-45B9-8E05-5FD91227AF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Info o innehåll</vt:lpstr>
      <vt:lpstr>Befolkningsutveckling</vt:lpstr>
      <vt:lpstr>Åldersstruktur</vt:lpstr>
      <vt:lpstr>Bef. i huvudstad</vt:lpstr>
      <vt:lpstr>Befolkningsprognos</vt:lpstr>
      <vt:lpstr>Inv per km²</vt:lpstr>
      <vt:lpstr>Livslängd</vt:lpstr>
      <vt:lpstr>Turism</vt:lpstr>
      <vt:lpstr>Motorfordon</vt:lpstr>
      <vt:lpstr>Arbetsmarknad</vt:lpstr>
      <vt:lpstr>Ekonomiska nyckeltal</vt:lpstr>
      <vt:lpstr>KPI</vt:lpstr>
      <vt:lpstr>Ginikoefficient</vt:lpstr>
      <vt:lpstr>Dödsorsaker</vt:lpstr>
      <vt:lpstr>Cancer</vt:lpstr>
      <vt:lpstr>Aborter</vt:lpstr>
      <vt:lpstr>Barnomsorg</vt:lpstr>
      <vt:lpstr>Diagramunderlag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Kenth Häggblom</cp:lastModifiedBy>
  <cp:lastPrinted>2024-12-04T10:45:17Z</cp:lastPrinted>
  <dcterms:created xsi:type="dcterms:W3CDTF">2018-11-27T08:00:22Z</dcterms:created>
  <dcterms:modified xsi:type="dcterms:W3CDTF">2024-12-05T13:46:39Z</dcterms:modified>
</cp:coreProperties>
</file>