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Turism\"/>
    </mc:Choice>
  </mc:AlternateContent>
  <xr:revisionPtr revIDLastSave="0" documentId="13_ncr:1_{14042803-47CB-4B64-8E5B-80D7B0EA3939}" xr6:coauthVersionLast="47" xr6:coauthVersionMax="47" xr10:uidLastSave="{00000000-0000-0000-0000-000000000000}"/>
  <bookViews>
    <workbookView xWindow="-57720" yWindow="-1920" windowWidth="29040" windowHeight="17520" xr2:uid="{572271C1-A6BF-4344-A255-15D98EF4999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3" i="1"/>
  <c r="B5" i="1" s="1"/>
  <c r="B6" i="1"/>
  <c r="B7" i="1"/>
  <c r="B8" i="1"/>
  <c r="C9" i="1"/>
  <c r="C17" i="1"/>
  <c r="C13" i="1"/>
  <c r="C5" i="1" s="1"/>
  <c r="C6" i="1"/>
  <c r="C7" i="1"/>
  <c r="C8" i="1"/>
  <c r="E9" i="1"/>
  <c r="F9" i="1"/>
  <c r="G9" i="1"/>
  <c r="H9" i="1"/>
  <c r="M9" i="1"/>
  <c r="L9" i="1"/>
  <c r="K9" i="1"/>
  <c r="J9" i="1"/>
  <c r="E17" i="1"/>
  <c r="F17" i="1"/>
  <c r="G17" i="1"/>
  <c r="H17" i="1"/>
  <c r="E13" i="1"/>
  <c r="F13" i="1"/>
  <c r="G13" i="1"/>
  <c r="H13" i="1"/>
  <c r="E6" i="1"/>
  <c r="F6" i="1"/>
  <c r="G6" i="1"/>
  <c r="H6" i="1"/>
  <c r="E7" i="1"/>
  <c r="F7" i="1"/>
  <c r="G7" i="1"/>
  <c r="H7" i="1"/>
  <c r="E8" i="1"/>
  <c r="F8" i="1"/>
  <c r="G8" i="1"/>
  <c r="H8" i="1"/>
  <c r="J17" i="1"/>
  <c r="K17" i="1"/>
  <c r="L17" i="1"/>
  <c r="M17" i="1"/>
  <c r="J13" i="1"/>
  <c r="J5" i="1" s="1"/>
  <c r="K13" i="1"/>
  <c r="L13" i="1"/>
  <c r="M13" i="1"/>
  <c r="M5" i="1" s="1"/>
  <c r="J6" i="1"/>
  <c r="K6" i="1"/>
  <c r="L6" i="1"/>
  <c r="M6" i="1"/>
  <c r="J7" i="1"/>
  <c r="K7" i="1"/>
  <c r="L7" i="1"/>
  <c r="M7" i="1"/>
  <c r="J8" i="1"/>
  <c r="K8" i="1"/>
  <c r="L8" i="1"/>
  <c r="M8" i="1"/>
  <c r="O9" i="1"/>
  <c r="P9" i="1"/>
  <c r="O17" i="1"/>
  <c r="P17" i="1"/>
  <c r="O13" i="1"/>
  <c r="P13" i="1"/>
  <c r="O6" i="1"/>
  <c r="P6" i="1"/>
  <c r="O7" i="1"/>
  <c r="P7" i="1"/>
  <c r="O8" i="1"/>
  <c r="P8" i="1"/>
  <c r="K5" i="1" l="1"/>
  <c r="L5" i="1"/>
  <c r="H5" i="1"/>
  <c r="G5" i="1"/>
  <c r="F5" i="1"/>
  <c r="P5" i="1"/>
  <c r="E5" i="1"/>
  <c r="O5" i="1"/>
  <c r="V17" i="1"/>
  <c r="U17" i="1"/>
  <c r="T17" i="1"/>
  <c r="S17" i="1"/>
  <c r="R17" i="1"/>
  <c r="Q17" i="1"/>
  <c r="N17" i="1"/>
  <c r="I17" i="1"/>
  <c r="D17" i="1"/>
  <c r="V13" i="1"/>
  <c r="U13" i="1"/>
  <c r="T13" i="1"/>
  <c r="S13" i="1"/>
  <c r="R13" i="1"/>
  <c r="Q13" i="1"/>
  <c r="N13" i="1"/>
  <c r="I13" i="1"/>
  <c r="D13" i="1"/>
  <c r="V9" i="1"/>
  <c r="U9" i="1"/>
  <c r="T9" i="1"/>
  <c r="S9" i="1"/>
  <c r="R9" i="1"/>
  <c r="Q9" i="1"/>
  <c r="N9" i="1"/>
  <c r="I9" i="1"/>
  <c r="V8" i="1"/>
  <c r="U8" i="1"/>
  <c r="T8" i="1"/>
  <c r="S8" i="1"/>
  <c r="R8" i="1"/>
  <c r="Q8" i="1"/>
  <c r="N8" i="1"/>
  <c r="I8" i="1"/>
  <c r="D8" i="1"/>
  <c r="V7" i="1"/>
  <c r="U7" i="1"/>
  <c r="T7" i="1"/>
  <c r="S7" i="1"/>
  <c r="R7" i="1"/>
  <c r="Q7" i="1"/>
  <c r="N7" i="1"/>
  <c r="I7" i="1"/>
  <c r="D7" i="1"/>
  <c r="V6" i="1"/>
  <c r="U6" i="1"/>
  <c r="T6" i="1"/>
  <c r="S6" i="1"/>
  <c r="R6" i="1"/>
  <c r="Q6" i="1"/>
  <c r="N6" i="1"/>
  <c r="I6" i="1"/>
  <c r="D6" i="1"/>
  <c r="N5" i="1" l="1"/>
  <c r="R5" i="1"/>
  <c r="Q5" i="1"/>
  <c r="S5" i="1"/>
  <c r="T5" i="1"/>
  <c r="U5" i="1"/>
  <c r="I5" i="1"/>
  <c r="V5" i="1"/>
  <c r="D5" i="1"/>
</calcChain>
</file>

<file path=xl/sharedStrings.xml><?xml version="1.0" encoding="utf-8"?>
<sst xmlns="http://schemas.openxmlformats.org/spreadsheetml/2006/main" count="28" uniqueCount="16">
  <si>
    <r>
      <t>Totalt</t>
    </r>
    <r>
      <rPr>
        <b/>
        <vertAlign val="superscript"/>
        <sz val="9"/>
        <rFont val="Calibri"/>
        <family val="2"/>
      </rPr>
      <t xml:space="preserve"> 1)</t>
    </r>
  </si>
  <si>
    <t>.</t>
  </si>
  <si>
    <t>Till Åland anlända fordon efter fordonstyp och land 2003-2023</t>
  </si>
  <si>
    <t>Ålands statistik- och utredningsbyrå</t>
  </si>
  <si>
    <t>Avreseland</t>
  </si>
  <si>
    <t>Fordon</t>
  </si>
  <si>
    <t>Bilar</t>
  </si>
  <si>
    <t>Långtradare</t>
  </si>
  <si>
    <t>Bussar</t>
  </si>
  <si>
    <r>
      <t xml:space="preserve">Från Finland </t>
    </r>
    <r>
      <rPr>
        <b/>
        <vertAlign val="superscript"/>
        <sz val="9"/>
        <rFont val="Calibri"/>
        <family val="2"/>
      </rPr>
      <t>1)</t>
    </r>
  </si>
  <si>
    <t>Från Sverige</t>
  </si>
  <si>
    <t>Från övriga länder</t>
  </si>
  <si>
    <t>1) Anlända fordon med skärgårdsfärjorna från Finland ingår endast i totalsumman.</t>
  </si>
  <si>
    <t>Not: Uppgifter för linjen Nådendal-Långnäs saknas före 2021.</t>
  </si>
  <si>
    <r>
      <t>Källa</t>
    </r>
    <r>
      <rPr>
        <i/>
        <sz val="8"/>
        <rFont val="Calibri"/>
        <family val="2"/>
      </rPr>
      <t>:</t>
    </r>
    <r>
      <rPr>
        <sz val="8"/>
        <rFont val="Calibri"/>
        <family val="2"/>
      </rPr>
      <t xml:space="preserve"> Respektive rederi, ÅSUB, Turism</t>
    </r>
  </si>
  <si>
    <t>Senast uppdaterad 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</si>
</sst>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vertAlign val="superscript"/>
      <sz val="9"/>
      <name val="Calibri"/>
      <family val="2"/>
    </font>
    <font>
      <sz val="8"/>
      <name val="Calibri"/>
      <family val="2"/>
    </font>
    <font>
      <i/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3" fontId="3" fillId="0" borderId="0" xfId="0" applyNumberFormat="1" applyFont="1"/>
    <xf numFmtId="3" fontId="4" fillId="0" borderId="0" xfId="0" applyNumberFormat="1" applyFont="1"/>
    <xf numFmtId="0" fontId="4" fillId="0" borderId="3" xfId="0" applyFont="1" applyBorder="1"/>
    <xf numFmtId="3" fontId="4" fillId="0" borderId="3" xfId="0" applyNumberFormat="1" applyFont="1" applyBorder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C3B75-7BAD-4B8A-A781-6AA756D5D02C}">
  <dimension ref="A1:W24"/>
  <sheetViews>
    <sheetView showGridLines="0" tabSelected="1" workbookViewId="0">
      <selection activeCell="G31" sqref="G31"/>
    </sheetView>
  </sheetViews>
  <sheetFormatPr defaultRowHeight="13.8" customHeight="1" x14ac:dyDescent="0.25"/>
  <cols>
    <col min="1" max="1" width="13.77734375" style="1" customWidth="1"/>
    <col min="2" max="22" width="8.33203125" style="1" customWidth="1"/>
    <col min="23" max="16384" width="8.88671875" style="1"/>
  </cols>
  <sheetData>
    <row r="1" spans="1:23" ht="13.8" customHeight="1" x14ac:dyDescent="0.25">
      <c r="A1" s="1" t="s">
        <v>3</v>
      </c>
    </row>
    <row r="2" spans="1:23" ht="29.4" customHeight="1" thickBot="1" x14ac:dyDescent="0.35">
      <c r="A2" s="2" t="s">
        <v>2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3.8" customHeight="1" x14ac:dyDescent="0.25">
      <c r="A3" s="5" t="s">
        <v>4</v>
      </c>
      <c r="B3" s="5">
        <v>2003</v>
      </c>
      <c r="C3" s="5">
        <v>2004</v>
      </c>
      <c r="D3" s="5">
        <v>2005</v>
      </c>
      <c r="E3" s="5">
        <v>2006</v>
      </c>
      <c r="F3" s="5">
        <v>2007</v>
      </c>
      <c r="G3" s="5">
        <v>2008</v>
      </c>
      <c r="H3" s="5">
        <v>2009</v>
      </c>
      <c r="I3" s="5">
        <v>2010</v>
      </c>
      <c r="J3" s="5">
        <v>2011</v>
      </c>
      <c r="K3" s="5">
        <v>2012</v>
      </c>
      <c r="L3" s="5">
        <v>2013</v>
      </c>
      <c r="M3" s="5">
        <v>2014</v>
      </c>
      <c r="N3" s="5">
        <v>2015</v>
      </c>
      <c r="O3" s="5">
        <v>2016</v>
      </c>
      <c r="P3" s="5">
        <v>2017</v>
      </c>
      <c r="Q3" s="5">
        <v>2018</v>
      </c>
      <c r="R3" s="5">
        <v>2019</v>
      </c>
      <c r="S3" s="5">
        <v>2020</v>
      </c>
      <c r="T3" s="5">
        <v>2021</v>
      </c>
      <c r="U3" s="5">
        <v>2022</v>
      </c>
      <c r="V3" s="5">
        <v>2023</v>
      </c>
      <c r="W3" s="4"/>
    </row>
    <row r="4" spans="1:23" ht="13.8" customHeight="1" x14ac:dyDescent="0.25">
      <c r="A4" s="6" t="s">
        <v>5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6"/>
      <c r="V4" s="6"/>
      <c r="W4" s="4"/>
    </row>
    <row r="5" spans="1:23" ht="17.399999999999999" customHeight="1" x14ac:dyDescent="0.25">
      <c r="A5" s="3" t="s">
        <v>0</v>
      </c>
      <c r="B5" s="8">
        <f t="shared" ref="B5:C5" si="0">SUM(B13,B9,B17)</f>
        <v>199805</v>
      </c>
      <c r="C5" s="8">
        <f t="shared" si="0"/>
        <v>207907</v>
      </c>
      <c r="D5" s="8">
        <f t="shared" ref="D5:V8" si="1">SUM(D13,D9,D17)</f>
        <v>214562</v>
      </c>
      <c r="E5" s="8">
        <f t="shared" ref="E5:H5" si="2">SUM(E13,E9,E17)</f>
        <v>208200</v>
      </c>
      <c r="F5" s="8">
        <f t="shared" si="2"/>
        <v>218722</v>
      </c>
      <c r="G5" s="8">
        <f t="shared" si="2"/>
        <v>218501</v>
      </c>
      <c r="H5" s="8">
        <f t="shared" si="2"/>
        <v>226615</v>
      </c>
      <c r="I5" s="8">
        <f t="shared" si="1"/>
        <v>222571</v>
      </c>
      <c r="J5" s="8">
        <f t="shared" ref="J5:M5" si="3">SUM(J13,J9,J17)</f>
        <v>218269</v>
      </c>
      <c r="K5" s="8">
        <f t="shared" si="3"/>
        <v>208921</v>
      </c>
      <c r="L5" s="8">
        <f t="shared" si="3"/>
        <v>203161</v>
      </c>
      <c r="M5" s="8">
        <f t="shared" si="3"/>
        <v>257994</v>
      </c>
      <c r="N5" s="8">
        <f t="shared" si="1"/>
        <v>214087</v>
      </c>
      <c r="O5" s="8">
        <f t="shared" ref="O5:P5" si="4">SUM(O13,O9,O17)</f>
        <v>218853</v>
      </c>
      <c r="P5" s="8">
        <f t="shared" si="4"/>
        <v>221543</v>
      </c>
      <c r="Q5" s="8">
        <f t="shared" si="1"/>
        <v>224299</v>
      </c>
      <c r="R5" s="8">
        <f t="shared" si="1"/>
        <v>221657</v>
      </c>
      <c r="S5" s="8">
        <f t="shared" si="1"/>
        <v>111750</v>
      </c>
      <c r="T5" s="8">
        <f t="shared" si="1"/>
        <v>165625</v>
      </c>
      <c r="U5" s="8">
        <f t="shared" si="1"/>
        <v>205138</v>
      </c>
      <c r="V5" s="8">
        <f t="shared" si="1"/>
        <v>186429</v>
      </c>
      <c r="W5" s="4"/>
    </row>
    <row r="6" spans="1:23" ht="13.8" customHeight="1" x14ac:dyDescent="0.25">
      <c r="A6" s="4" t="s">
        <v>6</v>
      </c>
      <c r="B6" s="9">
        <f t="shared" ref="B6:C6" si="5">SUM(B14,B10,B18)</f>
        <v>169637</v>
      </c>
      <c r="C6" s="9">
        <f t="shared" si="5"/>
        <v>178561</v>
      </c>
      <c r="D6" s="9">
        <f t="shared" si="1"/>
        <v>184090</v>
      </c>
      <c r="E6" s="9">
        <f t="shared" ref="E6:H6" si="6">SUM(E14,E10,E18)</f>
        <v>178366</v>
      </c>
      <c r="F6" s="9">
        <f t="shared" si="6"/>
        <v>188009</v>
      </c>
      <c r="G6" s="9">
        <f t="shared" si="6"/>
        <v>187046</v>
      </c>
      <c r="H6" s="9">
        <f t="shared" si="6"/>
        <v>196405</v>
      </c>
      <c r="I6" s="9">
        <f t="shared" si="1"/>
        <v>193049</v>
      </c>
      <c r="J6" s="9">
        <f t="shared" ref="J6:M6" si="7">SUM(J14,J10,J18)</f>
        <v>188938</v>
      </c>
      <c r="K6" s="9">
        <f t="shared" si="7"/>
        <v>179313</v>
      </c>
      <c r="L6" s="9">
        <f t="shared" si="7"/>
        <v>174666</v>
      </c>
      <c r="M6" s="9">
        <f t="shared" si="7"/>
        <v>230006</v>
      </c>
      <c r="N6" s="9">
        <f t="shared" si="1"/>
        <v>186654</v>
      </c>
      <c r="O6" s="9">
        <f t="shared" ref="O6:P6" si="8">SUM(O14,O10,O18)</f>
        <v>190749</v>
      </c>
      <c r="P6" s="9">
        <f t="shared" si="8"/>
        <v>194840</v>
      </c>
      <c r="Q6" s="9">
        <f t="shared" si="1"/>
        <v>195785</v>
      </c>
      <c r="R6" s="9">
        <f t="shared" si="1"/>
        <v>192640</v>
      </c>
      <c r="S6" s="9">
        <f t="shared" si="1"/>
        <v>87630</v>
      </c>
      <c r="T6" s="9">
        <f t="shared" si="1"/>
        <v>137137</v>
      </c>
      <c r="U6" s="9">
        <f t="shared" si="1"/>
        <v>176093</v>
      </c>
      <c r="V6" s="9">
        <f t="shared" si="1"/>
        <v>159429</v>
      </c>
      <c r="W6" s="4"/>
    </row>
    <row r="7" spans="1:23" ht="13.8" customHeight="1" x14ac:dyDescent="0.25">
      <c r="A7" s="4" t="s">
        <v>7</v>
      </c>
      <c r="B7" s="9">
        <f t="shared" ref="B7:C7" si="9">SUM(B15,B11,B19)</f>
        <v>4289</v>
      </c>
      <c r="C7" s="9">
        <f t="shared" si="9"/>
        <v>4261</v>
      </c>
      <c r="D7" s="9">
        <f t="shared" si="1"/>
        <v>4376</v>
      </c>
      <c r="E7" s="9">
        <f t="shared" ref="E7:H7" si="10">SUM(E15,E11,E19)</f>
        <v>4361</v>
      </c>
      <c r="F7" s="9">
        <f t="shared" si="10"/>
        <v>4815</v>
      </c>
      <c r="G7" s="9">
        <f t="shared" si="10"/>
        <v>4806</v>
      </c>
      <c r="H7" s="9">
        <f t="shared" si="10"/>
        <v>5325</v>
      </c>
      <c r="I7" s="9">
        <f t="shared" si="1"/>
        <v>5398</v>
      </c>
      <c r="J7" s="9">
        <f t="shared" ref="J7:M7" si="11">SUM(J15,J11,J19)</f>
        <v>5572</v>
      </c>
      <c r="K7" s="9">
        <f t="shared" si="11"/>
        <v>5498</v>
      </c>
      <c r="L7" s="9">
        <f t="shared" si="11"/>
        <v>5960</v>
      </c>
      <c r="M7" s="9">
        <f t="shared" si="11"/>
        <v>5394</v>
      </c>
      <c r="N7" s="9">
        <f t="shared" si="1"/>
        <v>5353</v>
      </c>
      <c r="O7" s="9">
        <f t="shared" ref="O7:P7" si="12">SUM(O15,O11,O19)</f>
        <v>5104</v>
      </c>
      <c r="P7" s="9">
        <f t="shared" si="12"/>
        <v>4028</v>
      </c>
      <c r="Q7" s="9">
        <f t="shared" si="1"/>
        <v>3244</v>
      </c>
      <c r="R7" s="9">
        <f t="shared" si="1"/>
        <v>3811</v>
      </c>
      <c r="S7" s="9">
        <f t="shared" si="1"/>
        <v>4086</v>
      </c>
      <c r="T7" s="9">
        <f t="shared" si="1"/>
        <v>5995</v>
      </c>
      <c r="U7" s="9">
        <f t="shared" si="1"/>
        <v>5438</v>
      </c>
      <c r="V7" s="9">
        <f t="shared" si="1"/>
        <v>4754</v>
      </c>
      <c r="W7" s="4"/>
    </row>
    <row r="8" spans="1:23" ht="13.8" customHeight="1" x14ac:dyDescent="0.25">
      <c r="A8" s="4" t="s">
        <v>8</v>
      </c>
      <c r="B8" s="9">
        <f t="shared" ref="B8:C8" si="13">SUM(B16,B12,B20)</f>
        <v>1986</v>
      </c>
      <c r="C8" s="9">
        <f t="shared" si="13"/>
        <v>2317</v>
      </c>
      <c r="D8" s="9">
        <f t="shared" si="1"/>
        <v>2486</v>
      </c>
      <c r="E8" s="9">
        <f t="shared" ref="E8:H8" si="14">SUM(E16,E12,E20)</f>
        <v>2570</v>
      </c>
      <c r="F8" s="9">
        <f t="shared" si="14"/>
        <v>2740</v>
      </c>
      <c r="G8" s="9">
        <f t="shared" si="14"/>
        <v>2652</v>
      </c>
      <c r="H8" s="9">
        <f t="shared" si="14"/>
        <v>2686</v>
      </c>
      <c r="I8" s="9">
        <f t="shared" si="1"/>
        <v>2960</v>
      </c>
      <c r="J8" s="9">
        <f t="shared" ref="J8:M8" si="15">SUM(J16,J12,J20)</f>
        <v>3315</v>
      </c>
      <c r="K8" s="9">
        <f t="shared" si="15"/>
        <v>3524</v>
      </c>
      <c r="L8" s="9">
        <f t="shared" si="15"/>
        <v>3588</v>
      </c>
      <c r="M8" s="9">
        <f t="shared" si="15"/>
        <v>4038</v>
      </c>
      <c r="N8" s="9">
        <f t="shared" si="1"/>
        <v>4135</v>
      </c>
      <c r="O8" s="9">
        <f t="shared" ref="O8:P8" si="16">SUM(O16,O12,O20)</f>
        <v>4234</v>
      </c>
      <c r="P8" s="9">
        <f t="shared" si="16"/>
        <v>4787</v>
      </c>
      <c r="Q8" s="9">
        <f t="shared" si="1"/>
        <v>4746</v>
      </c>
      <c r="R8" s="9">
        <f t="shared" si="1"/>
        <v>6921</v>
      </c>
      <c r="S8" s="9">
        <f t="shared" si="1"/>
        <v>1148</v>
      </c>
      <c r="T8" s="9">
        <f t="shared" si="1"/>
        <v>1944</v>
      </c>
      <c r="U8" s="9">
        <f t="shared" si="1"/>
        <v>3223</v>
      </c>
      <c r="V8" s="9">
        <f t="shared" si="1"/>
        <v>2609</v>
      </c>
      <c r="W8" s="4"/>
    </row>
    <row r="9" spans="1:23" ht="17.399999999999999" customHeight="1" x14ac:dyDescent="0.25">
      <c r="A9" s="3" t="s">
        <v>9</v>
      </c>
      <c r="B9" s="8">
        <f>SUM(B10:B12)+23893</f>
        <v>57864</v>
      </c>
      <c r="C9" s="8">
        <f>SUM(C10:C12)+22768</f>
        <v>56140</v>
      </c>
      <c r="D9" s="8">
        <v>57005</v>
      </c>
      <c r="E9" s="8">
        <f>SUM(E10:E12)+22903</f>
        <v>47084</v>
      </c>
      <c r="F9" s="8">
        <f>SUM(F10:F12)+23158</f>
        <v>57487</v>
      </c>
      <c r="G9" s="8">
        <f>SUM(G10:G12)+23997</f>
        <v>57495</v>
      </c>
      <c r="H9" s="8">
        <f>SUM(H10:H12)+22199</f>
        <v>58650</v>
      </c>
      <c r="I9" s="8">
        <f>SUM(I10:I12)+21164</f>
        <v>58059</v>
      </c>
      <c r="J9" s="8">
        <f>SUM(J10:J12)+20444</f>
        <v>59483</v>
      </c>
      <c r="K9" s="8">
        <f>SUM(K10:K12)+20586</f>
        <v>57063</v>
      </c>
      <c r="L9" s="8">
        <f>SUM(L10:L12)+18947</f>
        <v>56870</v>
      </c>
      <c r="M9" s="8">
        <f>SUM(M10:M12)+18556</f>
        <v>55681</v>
      </c>
      <c r="N9" s="8">
        <f>SUM(N10:N12)+17945</f>
        <v>56993</v>
      </c>
      <c r="O9" s="8">
        <f>SUM(O10:O12)+18766</f>
        <v>56788</v>
      </c>
      <c r="P9" s="8">
        <f>SUM(P10:P12)+17888</f>
        <v>58377</v>
      </c>
      <c r="Q9" s="8">
        <f>SUM(Q10:Q12)+20524</f>
        <v>68025</v>
      </c>
      <c r="R9" s="8">
        <f>SUM(R10:R12)+18285</f>
        <v>59622</v>
      </c>
      <c r="S9" s="8">
        <f>SUM(S10:S12)+18886</f>
        <v>52739</v>
      </c>
      <c r="T9" s="8">
        <f>SUM(T10:T12)+20549</f>
        <v>70699</v>
      </c>
      <c r="U9" s="8">
        <f>SUM(U10:U12)+20384</f>
        <v>67998</v>
      </c>
      <c r="V9" s="8">
        <f>SUM(V10:V12)+19637</f>
        <v>64839</v>
      </c>
      <c r="W9" s="4"/>
    </row>
    <row r="10" spans="1:23" ht="13.8" customHeight="1" x14ac:dyDescent="0.25">
      <c r="A10" s="4" t="s">
        <v>6</v>
      </c>
      <c r="B10" s="9">
        <v>32078</v>
      </c>
      <c r="C10" s="9">
        <v>31570</v>
      </c>
      <c r="D10" s="9">
        <v>31558</v>
      </c>
      <c r="E10" s="9">
        <v>22677</v>
      </c>
      <c r="F10" s="9">
        <v>32505</v>
      </c>
      <c r="G10" s="9">
        <v>31718</v>
      </c>
      <c r="H10" s="9">
        <v>34584</v>
      </c>
      <c r="I10" s="9">
        <v>35221</v>
      </c>
      <c r="J10" s="9">
        <v>36786</v>
      </c>
      <c r="K10" s="9">
        <v>34908</v>
      </c>
      <c r="L10" s="9">
        <v>35504</v>
      </c>
      <c r="M10" s="9">
        <v>35080</v>
      </c>
      <c r="N10" s="9">
        <v>37184</v>
      </c>
      <c r="O10" s="9">
        <v>36315</v>
      </c>
      <c r="P10" s="9">
        <v>38803</v>
      </c>
      <c r="Q10" s="9">
        <v>45728</v>
      </c>
      <c r="R10" s="9">
        <v>39211</v>
      </c>
      <c r="S10" s="9">
        <v>32817</v>
      </c>
      <c r="T10" s="9">
        <v>47790</v>
      </c>
      <c r="U10" s="9">
        <v>45368</v>
      </c>
      <c r="V10" s="9">
        <v>43154</v>
      </c>
      <c r="W10" s="4"/>
    </row>
    <row r="11" spans="1:23" ht="13.8" customHeight="1" x14ac:dyDescent="0.25">
      <c r="A11" s="4" t="s">
        <v>7</v>
      </c>
      <c r="B11" s="9">
        <v>1406</v>
      </c>
      <c r="C11" s="9">
        <v>1385</v>
      </c>
      <c r="D11" s="9">
        <v>1377</v>
      </c>
      <c r="E11" s="9">
        <v>1204</v>
      </c>
      <c r="F11" s="9">
        <v>1300</v>
      </c>
      <c r="G11" s="9">
        <v>1383</v>
      </c>
      <c r="H11" s="9">
        <v>1516</v>
      </c>
      <c r="I11" s="9">
        <v>1253</v>
      </c>
      <c r="J11" s="9">
        <v>1329</v>
      </c>
      <c r="K11" s="9">
        <v>1161</v>
      </c>
      <c r="L11" s="9">
        <v>2065</v>
      </c>
      <c r="M11" s="9">
        <v>1576</v>
      </c>
      <c r="N11" s="9">
        <v>1548</v>
      </c>
      <c r="O11" s="9">
        <v>1428</v>
      </c>
      <c r="P11" s="9">
        <v>1322</v>
      </c>
      <c r="Q11" s="9">
        <v>1207</v>
      </c>
      <c r="R11" s="9">
        <v>1330</v>
      </c>
      <c r="S11" s="9">
        <v>976</v>
      </c>
      <c r="T11" s="9">
        <v>2194</v>
      </c>
      <c r="U11" s="9">
        <v>1983</v>
      </c>
      <c r="V11" s="9">
        <v>1802</v>
      </c>
      <c r="W11" s="4"/>
    </row>
    <row r="12" spans="1:23" ht="13.8" customHeight="1" x14ac:dyDescent="0.25">
      <c r="A12" s="4" t="s">
        <v>8</v>
      </c>
      <c r="B12" s="9">
        <v>487</v>
      </c>
      <c r="C12" s="9">
        <v>417</v>
      </c>
      <c r="D12" s="9">
        <v>460</v>
      </c>
      <c r="E12" s="9">
        <v>300</v>
      </c>
      <c r="F12" s="9">
        <v>524</v>
      </c>
      <c r="G12" s="9">
        <v>397</v>
      </c>
      <c r="H12" s="9">
        <v>351</v>
      </c>
      <c r="I12" s="9">
        <v>421</v>
      </c>
      <c r="J12" s="9">
        <v>924</v>
      </c>
      <c r="K12" s="9">
        <v>408</v>
      </c>
      <c r="L12" s="9">
        <v>354</v>
      </c>
      <c r="M12" s="9">
        <v>469</v>
      </c>
      <c r="N12" s="9">
        <v>316</v>
      </c>
      <c r="O12" s="9">
        <v>279</v>
      </c>
      <c r="P12" s="9">
        <v>364</v>
      </c>
      <c r="Q12" s="9">
        <v>566</v>
      </c>
      <c r="R12" s="9">
        <v>796</v>
      </c>
      <c r="S12" s="9">
        <v>60</v>
      </c>
      <c r="T12" s="9">
        <v>166</v>
      </c>
      <c r="U12" s="9">
        <v>263</v>
      </c>
      <c r="V12" s="9">
        <v>246</v>
      </c>
      <c r="W12" s="4"/>
    </row>
    <row r="13" spans="1:23" ht="17.399999999999999" customHeight="1" x14ac:dyDescent="0.25">
      <c r="A13" s="3" t="s">
        <v>10</v>
      </c>
      <c r="B13" s="8">
        <f>SUM(B14:B16)</f>
        <v>141941</v>
      </c>
      <c r="C13" s="8">
        <f>SUM(C14:C16)</f>
        <v>151473</v>
      </c>
      <c r="D13" s="8">
        <f>SUM(D14:D16)</f>
        <v>156770</v>
      </c>
      <c r="E13" s="8">
        <f t="shared" ref="E13:H13" si="17">SUM(E14:E16)</f>
        <v>160120</v>
      </c>
      <c r="F13" s="8">
        <f t="shared" si="17"/>
        <v>159749</v>
      </c>
      <c r="G13" s="8">
        <f t="shared" si="17"/>
        <v>159106</v>
      </c>
      <c r="H13" s="8">
        <f t="shared" si="17"/>
        <v>166425</v>
      </c>
      <c r="I13" s="8">
        <f>SUM(I14:I16)</f>
        <v>162304</v>
      </c>
      <c r="J13" s="8">
        <f t="shared" ref="J13:M13" si="18">SUM(J14:J16)</f>
        <v>156701</v>
      </c>
      <c r="K13" s="8">
        <f t="shared" si="18"/>
        <v>149360</v>
      </c>
      <c r="L13" s="8">
        <f t="shared" si="18"/>
        <v>143932</v>
      </c>
      <c r="M13" s="8">
        <f t="shared" si="18"/>
        <v>199943</v>
      </c>
      <c r="N13" s="8">
        <f t="shared" ref="N13:Q13" si="19">SUM(N14:N16)</f>
        <v>154796</v>
      </c>
      <c r="O13" s="8">
        <f t="shared" si="19"/>
        <v>159562</v>
      </c>
      <c r="P13" s="8">
        <f t="shared" si="19"/>
        <v>160614</v>
      </c>
      <c r="Q13" s="8">
        <f t="shared" si="19"/>
        <v>153747</v>
      </c>
      <c r="R13" s="8">
        <f>SUM(R14:R16)</f>
        <v>159520</v>
      </c>
      <c r="S13" s="8">
        <f>SUM(S14:S16)</f>
        <v>57987</v>
      </c>
      <c r="T13" s="8">
        <f>SUM(T14:T16)</f>
        <v>93970</v>
      </c>
      <c r="U13" s="8">
        <f>SUM(U14:U16)</f>
        <v>135465</v>
      </c>
      <c r="V13" s="8">
        <f>SUM(V14:V16)</f>
        <v>119885</v>
      </c>
      <c r="W13" s="4"/>
    </row>
    <row r="14" spans="1:23" ht="13.8" customHeight="1" x14ac:dyDescent="0.25">
      <c r="A14" s="4" t="s">
        <v>6</v>
      </c>
      <c r="B14" s="9">
        <v>137559</v>
      </c>
      <c r="C14" s="9">
        <v>146715</v>
      </c>
      <c r="D14" s="9">
        <v>151809</v>
      </c>
      <c r="E14" s="9">
        <v>154753</v>
      </c>
      <c r="F14" s="9">
        <v>154221</v>
      </c>
      <c r="G14" s="9">
        <v>153666</v>
      </c>
      <c r="H14" s="9">
        <v>160338</v>
      </c>
      <c r="I14" s="9">
        <v>155729</v>
      </c>
      <c r="J14" s="9">
        <v>150162</v>
      </c>
      <c r="K14" s="9">
        <v>142111</v>
      </c>
      <c r="L14" s="9">
        <v>137073</v>
      </c>
      <c r="M14" s="9">
        <v>192864</v>
      </c>
      <c r="N14" s="9">
        <v>147341</v>
      </c>
      <c r="O14" s="9">
        <v>152114</v>
      </c>
      <c r="P14" s="9">
        <v>153671</v>
      </c>
      <c r="Q14" s="9">
        <v>147799</v>
      </c>
      <c r="R14" s="9">
        <v>151229</v>
      </c>
      <c r="S14" s="9">
        <v>53935</v>
      </c>
      <c r="T14" s="9">
        <v>88429</v>
      </c>
      <c r="U14" s="9">
        <v>129123</v>
      </c>
      <c r="V14" s="9">
        <v>114674</v>
      </c>
      <c r="W14" s="4"/>
    </row>
    <row r="15" spans="1:23" ht="13.8" customHeight="1" x14ac:dyDescent="0.25">
      <c r="A15" s="4" t="s">
        <v>7</v>
      </c>
      <c r="B15" s="9">
        <v>2883</v>
      </c>
      <c r="C15" s="9">
        <v>2866</v>
      </c>
      <c r="D15" s="9">
        <v>2940</v>
      </c>
      <c r="E15" s="9">
        <v>3110</v>
      </c>
      <c r="F15" s="9">
        <v>3321</v>
      </c>
      <c r="G15" s="9">
        <v>3198</v>
      </c>
      <c r="H15" s="9">
        <v>3761</v>
      </c>
      <c r="I15" s="9">
        <v>4050</v>
      </c>
      <c r="J15" s="9">
        <v>4182</v>
      </c>
      <c r="K15" s="9">
        <v>4154</v>
      </c>
      <c r="L15" s="9">
        <v>3647</v>
      </c>
      <c r="M15" s="9">
        <v>3615</v>
      </c>
      <c r="N15" s="9">
        <v>3653</v>
      </c>
      <c r="O15" s="9">
        <v>3511</v>
      </c>
      <c r="P15" s="9">
        <v>2558</v>
      </c>
      <c r="Q15" s="9">
        <v>1866</v>
      </c>
      <c r="R15" s="9">
        <v>2278</v>
      </c>
      <c r="S15" s="9">
        <v>3009</v>
      </c>
      <c r="T15" s="9">
        <v>3769</v>
      </c>
      <c r="U15" s="9">
        <v>3391</v>
      </c>
      <c r="V15" s="9">
        <v>2876</v>
      </c>
      <c r="W15" s="4"/>
    </row>
    <row r="16" spans="1:23" ht="13.8" customHeight="1" x14ac:dyDescent="0.25">
      <c r="A16" s="4" t="s">
        <v>8</v>
      </c>
      <c r="B16" s="9">
        <v>1499</v>
      </c>
      <c r="C16" s="9">
        <v>1892</v>
      </c>
      <c r="D16" s="9">
        <v>2021</v>
      </c>
      <c r="E16" s="9">
        <v>2257</v>
      </c>
      <c r="F16" s="9">
        <v>2207</v>
      </c>
      <c r="G16" s="9">
        <v>2242</v>
      </c>
      <c r="H16" s="9">
        <v>2326</v>
      </c>
      <c r="I16" s="9">
        <v>2525</v>
      </c>
      <c r="J16" s="9">
        <v>2357</v>
      </c>
      <c r="K16" s="9">
        <v>3095</v>
      </c>
      <c r="L16" s="9">
        <v>3212</v>
      </c>
      <c r="M16" s="9">
        <v>3464</v>
      </c>
      <c r="N16" s="9">
        <v>3802</v>
      </c>
      <c r="O16" s="9">
        <v>3937</v>
      </c>
      <c r="P16" s="9">
        <v>4385</v>
      </c>
      <c r="Q16" s="9">
        <v>4082</v>
      </c>
      <c r="R16" s="9">
        <v>6013</v>
      </c>
      <c r="S16" s="9">
        <v>1043</v>
      </c>
      <c r="T16" s="9">
        <v>1772</v>
      </c>
      <c r="U16" s="9">
        <v>2951</v>
      </c>
      <c r="V16" s="9">
        <v>2335</v>
      </c>
      <c r="W16" s="4"/>
    </row>
    <row r="17" spans="1:23" ht="17.399999999999999" customHeight="1" x14ac:dyDescent="0.25">
      <c r="A17" s="3" t="s">
        <v>11</v>
      </c>
      <c r="B17" s="12" t="s">
        <v>1</v>
      </c>
      <c r="C17" s="8">
        <f>SUM(C18:C20)</f>
        <v>294</v>
      </c>
      <c r="D17" s="8">
        <f>SUM(D18:D20)</f>
        <v>787</v>
      </c>
      <c r="E17" s="8">
        <f t="shared" ref="E17:H17" si="20">SUM(E18:E20)</f>
        <v>996</v>
      </c>
      <c r="F17" s="8">
        <f t="shared" si="20"/>
        <v>1486</v>
      </c>
      <c r="G17" s="8">
        <f t="shared" si="20"/>
        <v>1900</v>
      </c>
      <c r="H17" s="8">
        <f t="shared" si="20"/>
        <v>1540</v>
      </c>
      <c r="I17" s="8">
        <f>SUM(I18:I20)</f>
        <v>2208</v>
      </c>
      <c r="J17" s="8">
        <f t="shared" ref="J17:M17" si="21">SUM(J18:J20)</f>
        <v>2085</v>
      </c>
      <c r="K17" s="8">
        <f t="shared" si="21"/>
        <v>2498</v>
      </c>
      <c r="L17" s="8">
        <f t="shared" si="21"/>
        <v>2359</v>
      </c>
      <c r="M17" s="8">
        <f t="shared" si="21"/>
        <v>2370</v>
      </c>
      <c r="N17" s="8">
        <f t="shared" ref="N17:Q17" si="22">SUM(N18:N20)</f>
        <v>2298</v>
      </c>
      <c r="O17" s="8">
        <f t="shared" si="22"/>
        <v>2503</v>
      </c>
      <c r="P17" s="8">
        <f t="shared" si="22"/>
        <v>2552</v>
      </c>
      <c r="Q17" s="8">
        <f t="shared" si="22"/>
        <v>2527</v>
      </c>
      <c r="R17" s="8">
        <f>SUM(R18:R20)</f>
        <v>2515</v>
      </c>
      <c r="S17" s="8">
        <f>SUM(S18:S20)</f>
        <v>1024</v>
      </c>
      <c r="T17" s="8">
        <f>SUM(T18:T20)</f>
        <v>956</v>
      </c>
      <c r="U17" s="8">
        <f>SUM(U18:U20)</f>
        <v>1675</v>
      </c>
      <c r="V17" s="8">
        <f>SUM(V18:V20)</f>
        <v>1705</v>
      </c>
      <c r="W17" s="4"/>
    </row>
    <row r="18" spans="1:23" ht="13.8" customHeight="1" x14ac:dyDescent="0.25">
      <c r="A18" s="4" t="s">
        <v>6</v>
      </c>
      <c r="B18" s="13" t="s">
        <v>1</v>
      </c>
      <c r="C18" s="9">
        <v>276</v>
      </c>
      <c r="D18" s="9">
        <v>723</v>
      </c>
      <c r="E18" s="9">
        <v>936</v>
      </c>
      <c r="F18" s="9">
        <v>1283</v>
      </c>
      <c r="G18" s="9">
        <v>1662</v>
      </c>
      <c r="H18" s="9">
        <v>1483</v>
      </c>
      <c r="I18" s="9">
        <v>2099</v>
      </c>
      <c r="J18" s="9">
        <v>1990</v>
      </c>
      <c r="K18" s="9">
        <v>2294</v>
      </c>
      <c r="L18" s="9">
        <v>2089</v>
      </c>
      <c r="M18" s="9">
        <v>2062</v>
      </c>
      <c r="N18" s="9">
        <v>2129</v>
      </c>
      <c r="O18" s="9">
        <v>2320</v>
      </c>
      <c r="P18" s="9">
        <v>2366</v>
      </c>
      <c r="Q18" s="9">
        <v>2258</v>
      </c>
      <c r="R18" s="9">
        <v>2200</v>
      </c>
      <c r="S18" s="9">
        <v>878</v>
      </c>
      <c r="T18" s="9">
        <v>918</v>
      </c>
      <c r="U18" s="9">
        <v>1602</v>
      </c>
      <c r="V18" s="9">
        <v>1601</v>
      </c>
      <c r="W18" s="4"/>
    </row>
    <row r="19" spans="1:23" ht="13.8" customHeight="1" x14ac:dyDescent="0.25">
      <c r="A19" s="4" t="s">
        <v>7</v>
      </c>
      <c r="B19" s="13" t="s">
        <v>1</v>
      </c>
      <c r="C19" s="9">
        <v>10</v>
      </c>
      <c r="D19" s="9">
        <v>59</v>
      </c>
      <c r="E19" s="9">
        <v>47</v>
      </c>
      <c r="F19" s="9">
        <v>194</v>
      </c>
      <c r="G19" s="9">
        <v>225</v>
      </c>
      <c r="H19" s="9">
        <v>48</v>
      </c>
      <c r="I19" s="9">
        <v>95</v>
      </c>
      <c r="J19" s="9">
        <v>61</v>
      </c>
      <c r="K19" s="9">
        <v>183</v>
      </c>
      <c r="L19" s="9">
        <v>248</v>
      </c>
      <c r="M19" s="9">
        <v>203</v>
      </c>
      <c r="N19" s="9">
        <v>152</v>
      </c>
      <c r="O19" s="9">
        <v>165</v>
      </c>
      <c r="P19" s="9">
        <v>148</v>
      </c>
      <c r="Q19" s="9">
        <v>171</v>
      </c>
      <c r="R19" s="9">
        <v>203</v>
      </c>
      <c r="S19" s="9">
        <v>101</v>
      </c>
      <c r="T19" s="9">
        <v>32</v>
      </c>
      <c r="U19" s="9">
        <v>64</v>
      </c>
      <c r="V19" s="9">
        <v>76</v>
      </c>
      <c r="W19" s="4"/>
    </row>
    <row r="20" spans="1:23" ht="13.8" customHeight="1" thickBot="1" x14ac:dyDescent="0.3">
      <c r="A20" s="10" t="s">
        <v>8</v>
      </c>
      <c r="B20" s="14" t="s">
        <v>1</v>
      </c>
      <c r="C20" s="11">
        <v>8</v>
      </c>
      <c r="D20" s="11">
        <v>5</v>
      </c>
      <c r="E20" s="11">
        <v>13</v>
      </c>
      <c r="F20" s="11">
        <v>9</v>
      </c>
      <c r="G20" s="11">
        <v>13</v>
      </c>
      <c r="H20" s="11">
        <v>9</v>
      </c>
      <c r="I20" s="11">
        <v>14</v>
      </c>
      <c r="J20" s="11">
        <v>34</v>
      </c>
      <c r="K20" s="11">
        <v>21</v>
      </c>
      <c r="L20" s="11">
        <v>22</v>
      </c>
      <c r="M20" s="11">
        <v>105</v>
      </c>
      <c r="N20" s="11">
        <v>17</v>
      </c>
      <c r="O20" s="11">
        <v>18</v>
      </c>
      <c r="P20" s="11">
        <v>38</v>
      </c>
      <c r="Q20" s="11">
        <v>98</v>
      </c>
      <c r="R20" s="11">
        <v>112</v>
      </c>
      <c r="S20" s="11">
        <v>45</v>
      </c>
      <c r="T20" s="11">
        <v>6</v>
      </c>
      <c r="U20" s="11">
        <v>9</v>
      </c>
      <c r="V20" s="11">
        <v>28</v>
      </c>
      <c r="W20" s="4"/>
    </row>
    <row r="21" spans="1:23" ht="13.8" customHeight="1" x14ac:dyDescent="0.25">
      <c r="A21" s="15" t="s">
        <v>12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13.8" customHeight="1" x14ac:dyDescent="0.25">
      <c r="A22" s="15" t="s">
        <v>13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13.8" customHeight="1" x14ac:dyDescent="0.25">
      <c r="A23" s="15" t="s">
        <v>14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3.8" customHeight="1" x14ac:dyDescent="0.25">
      <c r="A24" s="15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2024-10-17T12:07:07Z</dcterms:created>
  <dcterms:modified xsi:type="dcterms:W3CDTF">2024-10-17T12:49:22Z</dcterms:modified>
</cp:coreProperties>
</file>